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540" tabRatio="870" activeTab="0"/>
  </bookViews>
  <sheets>
    <sheet name="программа основная" sheetId="1" r:id="rId1"/>
    <sheet name="расчет к программе" sheetId="2" r:id="rId2"/>
    <sheet name="Сравнительный анализ" sheetId="3" r:id="rId3"/>
    <sheet name="прил №1" sheetId="4" r:id="rId4"/>
    <sheet name="прил № 2" sheetId="5" r:id="rId5"/>
    <sheet name="Прил.4 4" sheetId="6" r:id="rId6"/>
  </sheets>
  <definedNames>
    <definedName name="_xlnm.Print_Titles" localSheetId="3">'прил №1'!$3:$7</definedName>
    <definedName name="_xlnm.Print_Area" localSheetId="4">'прил № 2'!$A$1:$I$24</definedName>
    <definedName name="_xlnm.Print_Area" localSheetId="3">'прил №1'!$A$1:$H$59</definedName>
    <definedName name="_xlnm.Print_Area" localSheetId="5">'Прил.4 4'!$A$1:$H$270</definedName>
    <definedName name="_xlnm.Print_Area" localSheetId="0">'программа основная'!$A$1:$V$35</definedName>
    <definedName name="_xlnm.Print_Area" localSheetId="1">'расчет к программе'!$A$1:$AM$26</definedName>
    <definedName name="_xlnm.Print_Area" localSheetId="2">'Сравнительный анализ'!$A$1:$L$123</definedName>
  </definedNames>
  <calcPr fullCalcOnLoad="1"/>
</workbook>
</file>

<file path=xl/sharedStrings.xml><?xml version="1.0" encoding="utf-8"?>
<sst xmlns="http://schemas.openxmlformats.org/spreadsheetml/2006/main" count="1003" uniqueCount="281">
  <si>
    <t>руб.</t>
  </si>
  <si>
    <t>%</t>
  </si>
  <si>
    <t>тыс.руб.</t>
  </si>
  <si>
    <t>чел.</t>
  </si>
  <si>
    <t>ед. изм.</t>
  </si>
  <si>
    <t>Пункты назначения  (указать наименование пункта отправления и пункта назначения)</t>
  </si>
  <si>
    <t>по всем видам перевозок</t>
  </si>
  <si>
    <t xml:space="preserve"> из них</t>
  </si>
  <si>
    <t>городские</t>
  </si>
  <si>
    <t>1. Доходы ( от платы за проезд)</t>
  </si>
  <si>
    <t xml:space="preserve">      ГСМ</t>
  </si>
  <si>
    <t xml:space="preserve">      Амортизация</t>
  </si>
  <si>
    <t xml:space="preserve">      Прочие расходы</t>
  </si>
  <si>
    <t xml:space="preserve">                           факт</t>
  </si>
  <si>
    <t>Стоимость проезда</t>
  </si>
  <si>
    <t>Средняя стоимость ГСМ по видам топлива</t>
  </si>
  <si>
    <t>Дизельное топливо</t>
  </si>
  <si>
    <t>водителей</t>
  </si>
  <si>
    <t>обслуживающего персонала</t>
  </si>
  <si>
    <t>АУП</t>
  </si>
  <si>
    <t>Средняя зарплата по предприятию</t>
  </si>
  <si>
    <t>Общий пробег</t>
  </si>
  <si>
    <t>тыс.км.</t>
  </si>
  <si>
    <t>Пробег с пассажирами</t>
  </si>
  <si>
    <t>тыс.чел</t>
  </si>
  <si>
    <t>Отрасли</t>
  </si>
  <si>
    <t>автомобильный</t>
  </si>
  <si>
    <t>электротранспорт</t>
  </si>
  <si>
    <t>Итого</t>
  </si>
  <si>
    <t>В том числе</t>
  </si>
  <si>
    <t>тыс. руб.</t>
  </si>
  <si>
    <t xml:space="preserve">9.Субсидии        план </t>
  </si>
  <si>
    <t>10.Прибыль / Убыток  от перевозок</t>
  </si>
  <si>
    <t>Транспорт - всего:</t>
  </si>
  <si>
    <t>водный</t>
  </si>
  <si>
    <t>1.1.</t>
  </si>
  <si>
    <t>1.2.</t>
  </si>
  <si>
    <t>1.3.</t>
  </si>
  <si>
    <t>1.</t>
  </si>
  <si>
    <t>ВСЕГО</t>
  </si>
  <si>
    <t>Пункт назначения</t>
  </si>
  <si>
    <t>Протяж., км.</t>
  </si>
  <si>
    <t>Марка автомобиля</t>
  </si>
  <si>
    <t>Городские маршруты</t>
  </si>
  <si>
    <t xml:space="preserve"> </t>
  </si>
  <si>
    <t>(наименование муниципального образования)</t>
  </si>
  <si>
    <t>№ маршрута</t>
  </si>
  <si>
    <t>пробег пассажирами, км.</t>
  </si>
  <si>
    <t>перевезено пассажиров, чел.</t>
  </si>
  <si>
    <t>доходы, руб.</t>
  </si>
  <si>
    <t>Расходы, всего, руб.</t>
  </si>
  <si>
    <t>Убытки, всего, руб.</t>
  </si>
  <si>
    <t>1 кв.</t>
  </si>
  <si>
    <t>2 кв.</t>
  </si>
  <si>
    <t>3 кв.</t>
  </si>
  <si>
    <t>4 кв.</t>
  </si>
  <si>
    <t>год</t>
  </si>
  <si>
    <t>Количество рейсов</t>
  </si>
  <si>
    <t>Пробег с пассажирами,  км</t>
  </si>
  <si>
    <t>Доходы на 1км пробега, руб.</t>
  </si>
  <si>
    <t>Коэффициент использования вместимости</t>
  </si>
  <si>
    <t>доходы от перевозки платных пассажиров, рублей</t>
  </si>
  <si>
    <t>субвенции на оплату проезда граждан в соот. С ФЗ возмещаемые через органы социальной защиты, рублей</t>
  </si>
  <si>
    <t>Расходы по планово-расчётному тарифу,рублей</t>
  </si>
  <si>
    <t>Доходы всего, рублей</t>
  </si>
  <si>
    <t>Убытки от перевозки пассажиров, рублей</t>
  </si>
  <si>
    <t>Сумма субсидий, рублей</t>
  </si>
  <si>
    <t>Доходы при полной загрузке, рублей</t>
  </si>
  <si>
    <t>2010 год факт</t>
  </si>
  <si>
    <t>Факт 2010г.</t>
  </si>
  <si>
    <t>4.Возмещение по ФЗ ч/з соцзащиту      план</t>
  </si>
  <si>
    <t>5. Расходы - всего, в том числе:</t>
  </si>
  <si>
    <t xml:space="preserve">      Страховые взносы</t>
  </si>
  <si>
    <t>в том числе:</t>
  </si>
  <si>
    <t>Тарифная ставка рабочих 1 разряда</t>
  </si>
  <si>
    <t>6. Рентабельность</t>
  </si>
  <si>
    <t>7. Расходы с рентабельностью</t>
  </si>
  <si>
    <t>8. Убытки</t>
  </si>
  <si>
    <t>Протяженность маршрута, км.</t>
  </si>
  <si>
    <t>Коэффициент использования вместимости автобуса</t>
  </si>
  <si>
    <t>доходы от предоставления бесплатного проезда по ЕСПБ и СК, рублей</t>
  </si>
  <si>
    <t>Расчетный тариф, руб/км</t>
  </si>
  <si>
    <t>Расчет к программе пассажирских автомобильных перевозок, утвержденной органами местного самоуправления,</t>
  </si>
  <si>
    <t>Марка обслуживающего автобуса</t>
  </si>
  <si>
    <t>тариф руб.</t>
  </si>
  <si>
    <t>вместимость, чел.*</t>
  </si>
  <si>
    <t>Программа перевозок (дни выполнения и кол-во в день )</t>
  </si>
  <si>
    <t>количество рейсов</t>
  </si>
  <si>
    <t>Количество рейсов, шт</t>
  </si>
  <si>
    <t xml:space="preserve">Пробег с пассажирами тыс. км </t>
  </si>
  <si>
    <t>2013 г.</t>
  </si>
  <si>
    <t>отчетные данные за 2011 год</t>
  </si>
  <si>
    <t>прогноз 2012 год</t>
  </si>
  <si>
    <t>план 2013 год</t>
  </si>
  <si>
    <t>Факт 2011г.</t>
  </si>
  <si>
    <t xml:space="preserve">Утверждено в бюджете 2012 г. </t>
  </si>
  <si>
    <t xml:space="preserve">Прогноз  2013 г. </t>
  </si>
  <si>
    <t>План            2014 г.</t>
  </si>
  <si>
    <t>количество рейсов, год</t>
  </si>
  <si>
    <t>Сравнительный анализ программ пассажирских</t>
  </si>
  <si>
    <t>( наименование муниципального образования)</t>
  </si>
  <si>
    <t>2012 год прогноз</t>
  </si>
  <si>
    <t>2013 год план</t>
  </si>
  <si>
    <t>Характеристика подвижного состава на муниципальных маршрутах</t>
  </si>
  <si>
    <t>1. Год выпуска автобуса</t>
  </si>
  <si>
    <t>2. Вместимость:</t>
  </si>
  <si>
    <t>общая</t>
  </si>
  <si>
    <t>по сидячим местам</t>
  </si>
  <si>
    <t>3. Марка топлива</t>
  </si>
  <si>
    <t>5. Стоимость топлива</t>
  </si>
  <si>
    <t>7. Марка шин</t>
  </si>
  <si>
    <t>8.Стоимость шин</t>
  </si>
  <si>
    <t>6. Стоимость масел</t>
  </si>
  <si>
    <t>9. Мощность л/сил по паспорту</t>
  </si>
  <si>
    <t>Программа пассажирских перевозок автомобильным транспортом</t>
  </si>
  <si>
    <t>тариф, рублей</t>
  </si>
  <si>
    <t>Вместимость, человек</t>
  </si>
  <si>
    <t>Перевезено пассажиров, человек</t>
  </si>
  <si>
    <t>Норматив субсидирования, рублей</t>
  </si>
  <si>
    <t>* городские , пригородные перевозки - полная вместимость, междугородние перевозки  - по сидячим местам</t>
  </si>
  <si>
    <t>финансируемые из бюджета МО</t>
  </si>
  <si>
    <t xml:space="preserve">2. Доходы от предоставления бесплатного проезда по ЕСПБ и СК </t>
  </si>
  <si>
    <t>3. Субвенции на оплату проезда граждан в соответствии с законодательством Красноярского края и нормативными правовыми актами органов местного самоуправления</t>
  </si>
  <si>
    <t xml:space="preserve">Фонд оплаты труда </t>
  </si>
  <si>
    <t>в т.ч. за счет средств регулирования тарифов по решению ОМС</t>
  </si>
  <si>
    <t>Среднесписочная численность работников, обслуживающих пассажирские перевозки</t>
  </si>
  <si>
    <t>Перевезено пассажиров, всего</t>
  </si>
  <si>
    <t>в том числе по ЕСПБ и СК</t>
  </si>
  <si>
    <t>км.</t>
  </si>
  <si>
    <t>План            2015 г.</t>
  </si>
  <si>
    <t>2013 г. в % к 2012 г.</t>
  </si>
  <si>
    <t>Марка автобуса</t>
  </si>
  <si>
    <t>лето</t>
  </si>
  <si>
    <t>Наименование показателя</t>
  </si>
  <si>
    <t xml:space="preserve">зима </t>
  </si>
  <si>
    <t>10. Стоимость автобуса в ценах текущего года</t>
  </si>
  <si>
    <t>литр</t>
  </si>
  <si>
    <t>4. Норма расхода топлива (фактическая) (литр на 100 км.), в т.ч.</t>
  </si>
  <si>
    <t>Протяженность маршрутной сети</t>
  </si>
  <si>
    <t>11. Износ транспортного средства %</t>
  </si>
  <si>
    <t>Вместимость*</t>
  </si>
  <si>
    <t>Протяженность, км.</t>
  </si>
  <si>
    <t>Городские   перевозки</t>
  </si>
  <si>
    <t>Ж.д. Вокзал - п.Строителей</t>
  </si>
  <si>
    <t>Ж.д. Вокзал - п.Сосновый</t>
  </si>
  <si>
    <t>Стариково-Карьер</t>
  </si>
  <si>
    <t>4А</t>
  </si>
  <si>
    <t>М/р"Солнечный"-Карьер</t>
  </si>
  <si>
    <t>Горбольница-Кан</t>
  </si>
  <si>
    <t>Горбольница-Дачи</t>
  </si>
  <si>
    <t>Ж.д. Вокзал - Курыш</t>
  </si>
  <si>
    <t>Ж.д. Вокзал - 5-й городок</t>
  </si>
  <si>
    <t>Ж.д.Вокзал -ул. Краевая</t>
  </si>
  <si>
    <t>М/р"Солнечный"-ул. Коллекторная</t>
  </si>
  <si>
    <t>М/р "Солнечный" - с/з "Рассвет"</t>
  </si>
  <si>
    <t>Ж.д. Вокзал - КХП</t>
  </si>
  <si>
    <t>Ж.д. Вокзал - Подсобное  х-во</t>
  </si>
  <si>
    <t>Ж.д. Вокзал - Черемушки</t>
  </si>
  <si>
    <t>Ж.д. Вокзал - ККЗ</t>
  </si>
  <si>
    <t>М/р"Солнечный" - Горбольница</t>
  </si>
  <si>
    <t>Ж.д. Вокзал - Абан.кладб.</t>
  </si>
  <si>
    <t>Ж.д. Вокзал - Соленое озеро</t>
  </si>
  <si>
    <t>Ж.д. Вокзал -б/о "Салют"</t>
  </si>
  <si>
    <t xml:space="preserve">Лиаз 5256 </t>
  </si>
  <si>
    <t>Лиаз 677</t>
  </si>
  <si>
    <t>Лиаз 5256</t>
  </si>
  <si>
    <t>Лаз 695</t>
  </si>
  <si>
    <t>ЛИАЗ 677</t>
  </si>
  <si>
    <t>ЛАЗ 695</t>
  </si>
  <si>
    <t>№ 11 Ж.д.вокзая - КХП</t>
  </si>
  <si>
    <t>№19 Ж.д.вокзал -Абанское клад.</t>
  </si>
  <si>
    <t>№18 Ж.д. вокзал - б/о "Салют"</t>
  </si>
  <si>
    <t>№ 24 Ж.д.вокзал - Соленое озеро</t>
  </si>
  <si>
    <t>АМ 481</t>
  </si>
  <si>
    <t>А 80</t>
  </si>
  <si>
    <t>АМ 444</t>
  </si>
  <si>
    <t>АУ 135</t>
  </si>
  <si>
    <t>АМ 468</t>
  </si>
  <si>
    <t>АТ 742</t>
  </si>
  <si>
    <t>АМ 453</t>
  </si>
  <si>
    <t>Р 483 АС</t>
  </si>
  <si>
    <t>Р 466 АС</t>
  </si>
  <si>
    <t>АМ 455</t>
  </si>
  <si>
    <t>АУ 946</t>
  </si>
  <si>
    <t>АМ 451</t>
  </si>
  <si>
    <t>АМ 469</t>
  </si>
  <si>
    <t>АУ 131</t>
  </si>
  <si>
    <t>ЛИАЗ 5256</t>
  </si>
  <si>
    <t>ЕК 128</t>
  </si>
  <si>
    <t>Д</t>
  </si>
  <si>
    <t>Р 100 АС</t>
  </si>
  <si>
    <t>АМ 487</t>
  </si>
  <si>
    <t>АУ 127</t>
  </si>
  <si>
    <t>АМ 478</t>
  </si>
  <si>
    <t>АМ 458</t>
  </si>
  <si>
    <t>АУ 114</t>
  </si>
  <si>
    <t>АТ 708</t>
  </si>
  <si>
    <t>№ 4 о.Стариково - Карьер</t>
  </si>
  <si>
    <t>№ 4а М/р"Солнечный" - Карьер</t>
  </si>
  <si>
    <t>№ 10 М/р "Солнечный"-ВЭС-Рассвет</t>
  </si>
  <si>
    <t>№ 9 Ж.д. вокзал - ул.Краевая</t>
  </si>
  <si>
    <t>№ 6 Ж.д.вокзал - Курыш</t>
  </si>
  <si>
    <t>О.Стариково-Карьер</t>
  </si>
  <si>
    <t>Ж.д.вокзал-Курыш</t>
  </si>
  <si>
    <t>Ж.д.вокзал-5-й городок</t>
  </si>
  <si>
    <t>Ж.д.вокзал-Ул.Краевая</t>
  </si>
  <si>
    <t>М/р"Солнечный"-с/х "Рассвет"</t>
  </si>
  <si>
    <t>Ж.д.вокзал-КХП</t>
  </si>
  <si>
    <t>Ж.д.вокзал-б/о"Салют"</t>
  </si>
  <si>
    <t>Ж.д.вокзал-Абан.кладб.</t>
  </si>
  <si>
    <t>Ж.д.вокзал-Соленое озеро</t>
  </si>
  <si>
    <t>Ж.д.вокзал-ул.Краевая</t>
  </si>
  <si>
    <t>рейсов в день</t>
  </si>
  <si>
    <t>1 кв.(дней)</t>
  </si>
  <si>
    <t>2 кв.(дней)</t>
  </si>
  <si>
    <t>3 кв.(дней)</t>
  </si>
  <si>
    <t>4 кв.(дней)</t>
  </si>
  <si>
    <t>год(дней)</t>
  </si>
  <si>
    <t>26;28</t>
  </si>
  <si>
    <t xml:space="preserve"> - моторное масло</t>
  </si>
  <si>
    <t xml:space="preserve"> - трансмиссионные масла</t>
  </si>
  <si>
    <t xml:space="preserve"> - спец.масла и жидкости</t>
  </si>
  <si>
    <t>Марка топлива на отопитель</t>
  </si>
  <si>
    <t>Норма расхода топлива на отопитель</t>
  </si>
  <si>
    <t>л/ч</t>
  </si>
  <si>
    <t>Стоим-ть топлива на отопитель</t>
  </si>
  <si>
    <t>11/R22,5</t>
  </si>
  <si>
    <t xml:space="preserve">                                                                 факт</t>
  </si>
  <si>
    <t>11;12</t>
  </si>
  <si>
    <t>10,00R20</t>
  </si>
  <si>
    <t>17,9;14,6</t>
  </si>
  <si>
    <t>субсидируемой из бюджета муниципального образования на 2013 год  по  ГПКК  "Канское  ПАТП"</t>
  </si>
  <si>
    <t>субсидируемая за счет средств муниципального образования в 2013 году  по  ГПКК  "Канское  ПАТП"</t>
  </si>
  <si>
    <t>по муниципальному образованию   город  Канск</t>
  </si>
  <si>
    <t>т.руб.</t>
  </si>
  <si>
    <t>ГПКК  "Канское  ПАТП"</t>
  </si>
  <si>
    <t>№ 8 Ж.д. вокзал - 5ый городок</t>
  </si>
  <si>
    <t>Бензин (марка  А-80)</t>
  </si>
  <si>
    <t>Ремонтный фонд</t>
  </si>
  <si>
    <t xml:space="preserve">      Автошины</t>
  </si>
  <si>
    <t>М/р"Солнечный"-с/х"Рассвет"</t>
  </si>
  <si>
    <t>к постановлению администрации</t>
  </si>
  <si>
    <t xml:space="preserve">                                   город  Канск</t>
  </si>
  <si>
    <t>город Канск</t>
  </si>
  <si>
    <t>по ГПК "Канское ПАТП"</t>
  </si>
  <si>
    <t>Приложения № 3</t>
  </si>
  <si>
    <t>Приложение № 1</t>
  </si>
  <si>
    <t xml:space="preserve">прогнозируемых расходов бюджета муниципального образования город </t>
  </si>
  <si>
    <t>Канск отраслям экономики на 2013-2015 годы по  ГПКК  "Канское  ПАТП"</t>
  </si>
  <si>
    <t>Приложение № 5</t>
  </si>
  <si>
    <t xml:space="preserve">                                           2011 год факт</t>
  </si>
  <si>
    <t xml:space="preserve">субсидируемых за счет средств муниципального </t>
  </si>
  <si>
    <t>образования город Канск в 2013 году</t>
  </si>
  <si>
    <t>к программе пассажирских перевозок,</t>
  </si>
  <si>
    <t xml:space="preserve"> перевозок, субсидируемых за счет средств</t>
  </si>
  <si>
    <t xml:space="preserve"> бюджета муниципального образования</t>
  </si>
  <si>
    <t>Начальник УС и ЖКХ</t>
  </si>
  <si>
    <t>администрации города Канска</t>
  </si>
  <si>
    <t>С.Г. Бородин</t>
  </si>
  <si>
    <t xml:space="preserve">Приложение № 4                             к программе пассажирских  перевозок, субсидируемых за счет средств муниципального образования город Канск в 2013 году </t>
  </si>
  <si>
    <t>к программе пассажирских  перевозок,</t>
  </si>
  <si>
    <t xml:space="preserve">субсидируемых за счет муниципального </t>
  </si>
  <si>
    <t>субсидируемых за счет средств муниципального</t>
  </si>
  <si>
    <t>образовавния город Канск в 2013 году</t>
  </si>
  <si>
    <t xml:space="preserve">                Городские  маршруты                                                                                                                                                                                                                                                                                                                                                                                                                               Городские  маршруты</t>
  </si>
  <si>
    <t xml:space="preserve">          субсидируемых за счет муниципального</t>
  </si>
  <si>
    <t xml:space="preserve">          Приложение № 6</t>
  </si>
  <si>
    <t xml:space="preserve">          к программе пассажирских перевозок,</t>
  </si>
  <si>
    <t xml:space="preserve">          образования город Канск в 2013 году</t>
  </si>
  <si>
    <t xml:space="preserve">администрации города Канска                                                                                                                                                 </t>
  </si>
  <si>
    <t xml:space="preserve">       С.Г. Бородин</t>
  </si>
  <si>
    <t xml:space="preserve">          Начальник УС И ЖКХ</t>
  </si>
  <si>
    <t xml:space="preserve">          администрации города Канска</t>
  </si>
  <si>
    <t xml:space="preserve">                                                                                           Статистическая информация</t>
  </si>
  <si>
    <t xml:space="preserve">                                                 Автомобильные пассажирские перевозки, осуществляемые на территории МО</t>
  </si>
  <si>
    <t xml:space="preserve"> С.Г. Бородин</t>
  </si>
  <si>
    <t xml:space="preserve">                                                                                                            СВОД                                                                       образования город Канск в 2013 году       </t>
  </si>
  <si>
    <t xml:space="preserve">    Начальник УС и ЖКХ</t>
  </si>
  <si>
    <t xml:space="preserve">    администрации города Канска</t>
  </si>
  <si>
    <t>г. Канска от 29.12.2012 г.   №2017</t>
  </si>
  <si>
    <t xml:space="preserve">Приложение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</si>
</sst>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#,##0.00_ ;[Red]\-#,##0.00\ "/>
    <numFmt numFmtId="174" formatCode="#,##0.000"/>
    <numFmt numFmtId="175" formatCode="#,##0.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_р_."/>
    <numFmt numFmtId="183" formatCode="#,##0.00_р_."/>
    <numFmt numFmtId="184" formatCode="#,##0.000_р_."/>
    <numFmt numFmtId="185" formatCode="0.0%"/>
    <numFmt numFmtId="186" formatCode="\$#,##0\ ;\(\$#,##0\)"/>
    <numFmt numFmtId="187" formatCode="_-* #,##0.00\ &quot;р.&quot;_-;\-* #,##0.00\ &quot;р.&quot;_-;_-* &quot;-&quot;??\ &quot;р.&quot;_-;_-@_-"/>
    <numFmt numFmtId="188" formatCode="_-* #,##0\ &quot;р.&quot;_-;\-* #,##0\ &quot;р.&quot;_-;_-* &quot;-&quot;\ &quot;р.&quot;_-;_-@_-"/>
    <numFmt numFmtId="189" formatCode="_(* #,##0_);_(* \(#,##0\);_(* &quot;-&quot;_);_(@_)"/>
    <numFmt numFmtId="190" formatCode="_(* #,##0.00_);_(* \(#,##0.00\);_(* &quot;-&quot;??_);_(@_)"/>
    <numFmt numFmtId="191" formatCode="_-* #,##0.00\ _р_._-;\-* #,##0.00\ _р_._-;_-* &quot;-&quot;??\ _р_._-;_-@_-"/>
    <numFmt numFmtId="192" formatCode="_-* #,##0\ _р_._-;\-* #,##0\ _р_._-;_-* &quot;-&quot;\ _р_._-;_-@_-"/>
    <numFmt numFmtId="193" formatCode="_-* #,##0.0_р_._-;\-* #,##0.0_р_._-;_-* &quot;-&quot;?_р_._-;_-@_-"/>
    <numFmt numFmtId="194" formatCode="#,##0.0000_р_."/>
    <numFmt numFmtId="195" formatCode="#,##0.00000_р_."/>
    <numFmt numFmtId="196" formatCode="#,##0.000000_р_."/>
    <numFmt numFmtId="197" formatCode="#,##0.0000000_р_."/>
    <numFmt numFmtId="198" formatCode="#,##0.00000000_р_."/>
    <numFmt numFmtId="199" formatCode="#,##0.00&quot;р.&quot;"/>
    <numFmt numFmtId="200" formatCode="#,##0.000000000_р_.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#,##0.0_ ;[Red]\-#,##0.0\ "/>
    <numFmt numFmtId="205" formatCode="#,##0_ ;[Red]\-#,##0\ 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_ ;\-#,##0\ "/>
    <numFmt numFmtId="210" formatCode="#,##0.0_ ;\-#,##0.0\ "/>
    <numFmt numFmtId="211" formatCode="#,##0.00_ ;\-#,##0.00\ "/>
    <numFmt numFmtId="212" formatCode="#,##0.000_ ;\-#,##0.000\ "/>
    <numFmt numFmtId="213" formatCode="#,##0.0000_ ;\-#,##0.0000\ "/>
    <numFmt numFmtId="214" formatCode="#,##0.00000_ ;\-#,##0.00000\ 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2"/>
      <name val="TimesET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6"/>
      <name val="Arial Cyr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1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justify"/>
    </xf>
    <xf numFmtId="0" fontId="10" fillId="0" borderId="0" xfId="0" applyFont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 textRotation="90"/>
    </xf>
    <xf numFmtId="164" fontId="10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17" fillId="0" borderId="0" xfId="0" applyFont="1" applyFill="1" applyBorder="1" applyAlignment="1">
      <alignment vertical="top"/>
    </xf>
    <xf numFmtId="2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/>
    </xf>
    <xf numFmtId="9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right"/>
    </xf>
    <xf numFmtId="43" fontId="10" fillId="0" borderId="11" xfId="71" applyNumberFormat="1" applyFont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textRotation="90" wrapText="1"/>
    </xf>
    <xf numFmtId="2" fontId="0" fillId="0" borderId="11" xfId="0" applyNumberForma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164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right" vertical="top" wrapText="1"/>
    </xf>
    <xf numFmtId="0" fontId="20" fillId="0" borderId="11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 vertical="top" wrapText="1"/>
    </xf>
    <xf numFmtId="164" fontId="19" fillId="0" borderId="11" xfId="0" applyNumberFormat="1" applyFont="1" applyBorder="1" applyAlignment="1">
      <alignment horizontal="center" vertical="top" wrapText="1"/>
    </xf>
    <xf numFmtId="0" fontId="20" fillId="0" borderId="16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vertical="top" wrapText="1"/>
    </xf>
    <xf numFmtId="164" fontId="19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19" fillId="0" borderId="14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1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0" fontId="17" fillId="0" borderId="14" xfId="0" applyFont="1" applyBorder="1" applyAlignment="1">
      <alignment horizontal="center"/>
    </xf>
    <xf numFmtId="166" fontId="19" fillId="0" borderId="18" xfId="0" applyNumberFormat="1" applyFont="1" applyBorder="1" applyAlignment="1">
      <alignment horizontal="center" vertical="top" wrapText="1"/>
    </xf>
    <xf numFmtId="166" fontId="3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/>
    </xf>
    <xf numFmtId="166" fontId="3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0" fillId="0" borderId="11" xfId="0" applyNumberFormat="1" applyFont="1" applyFill="1" applyBorder="1" applyAlignment="1">
      <alignment horizontal="center" wrapText="1"/>
    </xf>
    <xf numFmtId="164" fontId="10" fillId="0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4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0" fontId="26" fillId="0" borderId="11" xfId="60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164" fontId="26" fillId="0" borderId="11" xfId="0" applyNumberFormat="1" applyFont="1" applyFill="1" applyBorder="1" applyAlignment="1">
      <alignment horizontal="center" vertical="center"/>
    </xf>
    <xf numFmtId="175" fontId="26" fillId="0" borderId="11" xfId="0" applyNumberFormat="1" applyFont="1" applyFill="1" applyBorder="1" applyAlignment="1">
      <alignment horizontal="center" vertical="center"/>
    </xf>
    <xf numFmtId="174" fontId="26" fillId="0" borderId="11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174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175" fontId="2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0" xfId="0" applyFont="1" applyAlignment="1">
      <alignment/>
    </xf>
    <xf numFmtId="0" fontId="17" fillId="0" borderId="20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6" fillId="0" borderId="11" xfId="0" applyFont="1" applyFill="1" applyBorder="1" applyAlignment="1">
      <alignment horizontal="center" vertical="center" wrapText="1"/>
    </xf>
    <xf numFmtId="164" fontId="26" fillId="0" borderId="11" xfId="60" applyNumberFormat="1" applyFont="1" applyBorder="1" applyAlignment="1">
      <alignment horizontal="center" vertical="center" textRotation="90" wrapText="1"/>
      <protection/>
    </xf>
    <xf numFmtId="0" fontId="19" fillId="0" borderId="11" xfId="0" applyFont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 wrapText="1"/>
    </xf>
    <xf numFmtId="1" fontId="26" fillId="0" borderId="11" xfId="60" applyNumberFormat="1" applyFont="1" applyFill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 textRotation="90" wrapText="1"/>
      <protection/>
    </xf>
    <xf numFmtId="0" fontId="26" fillId="0" borderId="11" xfId="0" applyFont="1" applyFill="1" applyBorder="1" applyAlignment="1">
      <alignment horizontal="center" textRotation="90" wrapText="1"/>
    </xf>
    <xf numFmtId="0" fontId="26" fillId="0" borderId="11" xfId="0" applyFont="1" applyBorder="1" applyAlignment="1">
      <alignment horizontal="center" textRotation="90" wrapText="1"/>
    </xf>
    <xf numFmtId="0" fontId="20" fillId="0" borderId="3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textRotation="90"/>
    </xf>
    <xf numFmtId="0" fontId="26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1" fontId="26" fillId="0" borderId="11" xfId="60" applyNumberFormat="1" applyFont="1" applyFill="1" applyBorder="1" applyAlignment="1">
      <alignment horizontal="center" vertical="center" textRotation="90" wrapText="1"/>
      <protection/>
    </xf>
    <xf numFmtId="0" fontId="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top" wrapText="1"/>
    </xf>
    <xf numFmtId="0" fontId="10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Total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Краевая авто" xfId="60"/>
    <cellStyle name="Followed Hyperlink" xfId="61"/>
    <cellStyle name="Плохой" xfId="62"/>
    <cellStyle name="Пояснение" xfId="63"/>
    <cellStyle name="Примечание" xfId="64"/>
    <cellStyle name="Процент_11п" xfId="65"/>
    <cellStyle name="Percent" xfId="66"/>
    <cellStyle name="Связанная ячейка" xfId="67"/>
    <cellStyle name="Текст предупреждения" xfId="68"/>
    <cellStyle name="Тысячи [0]_12п" xfId="69"/>
    <cellStyle name="Тысячи_11п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view="pageBreakPreview" zoomScaleSheetLayoutView="100" zoomScalePageLayoutView="0" workbookViewId="0" topLeftCell="C1">
      <selection activeCell="R2" sqref="R2"/>
    </sheetView>
  </sheetViews>
  <sheetFormatPr defaultColWidth="9.00390625" defaultRowHeight="12.75"/>
  <cols>
    <col min="1" max="1" width="4.625" style="20" customWidth="1"/>
    <col min="2" max="2" width="25.875" style="20" customWidth="1"/>
    <col min="3" max="3" width="5.00390625" style="20" customWidth="1"/>
    <col min="4" max="4" width="8.875" style="20" customWidth="1"/>
    <col min="5" max="5" width="5.25390625" style="20" customWidth="1"/>
    <col min="6" max="6" width="6.00390625" style="20" customWidth="1"/>
    <col min="7" max="7" width="4.25390625" style="20" customWidth="1"/>
    <col min="8" max="8" width="5.125" style="20" customWidth="1"/>
    <col min="9" max="9" width="5.00390625" style="20" customWidth="1"/>
    <col min="10" max="10" width="4.75390625" style="20" customWidth="1"/>
    <col min="11" max="11" width="5.625" style="20" customWidth="1"/>
    <col min="12" max="12" width="6.75390625" style="20" customWidth="1"/>
    <col min="13" max="13" width="6.875" style="20" customWidth="1"/>
    <col min="14" max="14" width="7.25390625" style="20" customWidth="1"/>
    <col min="15" max="15" width="6.875" style="20" customWidth="1"/>
    <col min="16" max="16" width="7.875" style="20" customWidth="1"/>
    <col min="17" max="17" width="7.75390625" style="20" customWidth="1"/>
    <col min="18" max="18" width="8.625" style="20" customWidth="1"/>
    <col min="19" max="20" width="7.875" style="20" customWidth="1"/>
    <col min="21" max="21" width="8.875" style="20" customWidth="1"/>
    <col min="22" max="22" width="6.00390625" style="20" customWidth="1"/>
    <col min="23" max="16384" width="9.125" style="20" customWidth="1"/>
  </cols>
  <sheetData>
    <row r="2" spans="18:22" ht="15">
      <c r="R2" s="33" t="s">
        <v>280</v>
      </c>
      <c r="S2" s="33"/>
      <c r="T2" s="33"/>
      <c r="U2" s="33"/>
      <c r="V2" s="33"/>
    </row>
    <row r="3" spans="17:22" ht="15">
      <c r="Q3" s="20" t="s">
        <v>44</v>
      </c>
      <c r="R3" s="33" t="s">
        <v>241</v>
      </c>
      <c r="S3" s="33"/>
      <c r="T3" s="33"/>
      <c r="U3" s="33"/>
      <c r="V3" s="33"/>
    </row>
    <row r="4" spans="17:22" ht="15">
      <c r="Q4" s="56"/>
      <c r="R4" s="35" t="s">
        <v>279</v>
      </c>
      <c r="S4" s="35"/>
      <c r="T4" s="35"/>
      <c r="U4" s="35"/>
      <c r="V4" s="35"/>
    </row>
    <row r="5" spans="19:21" ht="12.75">
      <c r="S5" s="56"/>
      <c r="T5" s="56"/>
      <c r="U5" s="56"/>
    </row>
    <row r="6" spans="2:22" ht="15.75">
      <c r="B6" s="219" t="s">
        <v>114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7" spans="2:22" ht="15.75">
      <c r="B7" s="128"/>
      <c r="C7" s="128"/>
      <c r="D7" s="128"/>
      <c r="E7" s="128"/>
      <c r="F7" s="128"/>
      <c r="G7" s="129" t="s">
        <v>242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8"/>
      <c r="S7" s="128"/>
      <c r="T7" s="128"/>
      <c r="U7" s="128"/>
      <c r="V7" s="128"/>
    </row>
    <row r="8" spans="2:22" ht="15.75">
      <c r="B8" s="128"/>
      <c r="C8" s="128"/>
      <c r="D8" s="130"/>
      <c r="E8" s="130"/>
      <c r="F8" s="130"/>
      <c r="G8" s="128"/>
      <c r="H8" s="222" t="s">
        <v>45</v>
      </c>
      <c r="I8" s="222"/>
      <c r="J8" s="222"/>
      <c r="K8" s="222"/>
      <c r="L8" s="222"/>
      <c r="M8" s="222"/>
      <c r="N8" s="222"/>
      <c r="O8" s="222"/>
      <c r="P8" s="222"/>
      <c r="Q8" s="128"/>
      <c r="R8" s="128"/>
      <c r="S8" s="128"/>
      <c r="T8" s="128"/>
      <c r="U8" s="128"/>
      <c r="V8" s="128"/>
    </row>
    <row r="9" spans="2:22" ht="15.75">
      <c r="B9" s="219" t="s">
        <v>232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</row>
    <row r="10" spans="2:22" s="23" customFormat="1" ht="6.75" customHeight="1" thickBo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71.25" customHeight="1">
      <c r="A11" s="217" t="s">
        <v>46</v>
      </c>
      <c r="B11" s="208" t="s">
        <v>5</v>
      </c>
      <c r="C11" s="208" t="s">
        <v>78</v>
      </c>
      <c r="D11" s="208" t="s">
        <v>83</v>
      </c>
      <c r="E11" s="208" t="s">
        <v>140</v>
      </c>
      <c r="F11" s="213" t="s">
        <v>86</v>
      </c>
      <c r="G11" s="214"/>
      <c r="H11" s="214"/>
      <c r="I11" s="214"/>
      <c r="J11" s="214"/>
      <c r="K11" s="224"/>
      <c r="L11" s="213" t="s">
        <v>88</v>
      </c>
      <c r="M11" s="214"/>
      <c r="N11" s="214"/>
      <c r="O11" s="214"/>
      <c r="P11" s="215"/>
      <c r="Q11" s="213" t="s">
        <v>89</v>
      </c>
      <c r="R11" s="216"/>
      <c r="S11" s="216"/>
      <c r="T11" s="216"/>
      <c r="U11" s="215"/>
      <c r="V11" s="220" t="s">
        <v>79</v>
      </c>
    </row>
    <row r="12" spans="1:22" ht="54.75" customHeight="1">
      <c r="A12" s="218"/>
      <c r="B12" s="209"/>
      <c r="C12" s="209"/>
      <c r="D12" s="209"/>
      <c r="E12" s="223"/>
      <c r="F12" s="77" t="s">
        <v>212</v>
      </c>
      <c r="G12" s="57" t="s">
        <v>213</v>
      </c>
      <c r="H12" s="57" t="s">
        <v>214</v>
      </c>
      <c r="I12" s="57" t="s">
        <v>215</v>
      </c>
      <c r="J12" s="57" t="s">
        <v>216</v>
      </c>
      <c r="K12" s="57" t="s">
        <v>217</v>
      </c>
      <c r="L12" s="57" t="s">
        <v>52</v>
      </c>
      <c r="M12" s="57" t="s">
        <v>53</v>
      </c>
      <c r="N12" s="57" t="s">
        <v>54</v>
      </c>
      <c r="O12" s="57" t="s">
        <v>55</v>
      </c>
      <c r="P12" s="57" t="s">
        <v>56</v>
      </c>
      <c r="Q12" s="57" t="s">
        <v>52</v>
      </c>
      <c r="R12" s="57" t="s">
        <v>53</v>
      </c>
      <c r="S12" s="57" t="s">
        <v>54</v>
      </c>
      <c r="T12" s="57" t="s">
        <v>55</v>
      </c>
      <c r="U12" s="57" t="s">
        <v>56</v>
      </c>
      <c r="V12" s="221"/>
    </row>
    <row r="13" spans="1:22" ht="12.75" customHeight="1">
      <c r="A13" s="58">
        <v>1</v>
      </c>
      <c r="B13" s="59">
        <v>2</v>
      </c>
      <c r="C13" s="59">
        <v>3</v>
      </c>
      <c r="D13" s="58">
        <v>4</v>
      </c>
      <c r="E13" s="59">
        <v>5</v>
      </c>
      <c r="F13" s="59"/>
      <c r="G13" s="59">
        <v>6</v>
      </c>
      <c r="H13" s="58">
        <v>7</v>
      </c>
      <c r="I13" s="59">
        <v>8</v>
      </c>
      <c r="J13" s="59">
        <v>9</v>
      </c>
      <c r="K13" s="58">
        <v>10</v>
      </c>
      <c r="L13" s="59">
        <v>11</v>
      </c>
      <c r="M13" s="59">
        <v>12</v>
      </c>
      <c r="N13" s="108">
        <v>13</v>
      </c>
      <c r="O13" s="59">
        <v>14</v>
      </c>
      <c r="P13" s="59">
        <v>15</v>
      </c>
      <c r="Q13" s="108">
        <v>16</v>
      </c>
      <c r="R13" s="59">
        <v>17</v>
      </c>
      <c r="S13" s="59">
        <v>18</v>
      </c>
      <c r="T13" s="108">
        <v>19</v>
      </c>
      <c r="U13" s="59">
        <v>20</v>
      </c>
      <c r="V13" s="59">
        <v>21</v>
      </c>
    </row>
    <row r="14" spans="1:22" ht="15" customHeight="1">
      <c r="A14" s="210" t="s">
        <v>142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2"/>
    </row>
    <row r="15" spans="1:22" ht="15" customHeight="1">
      <c r="A15" s="85">
        <v>4</v>
      </c>
      <c r="B15" s="86" t="s">
        <v>202</v>
      </c>
      <c r="C15" s="87">
        <v>18.4</v>
      </c>
      <c r="D15" s="88" t="s">
        <v>164</v>
      </c>
      <c r="E15" s="87">
        <v>110</v>
      </c>
      <c r="F15" s="87">
        <v>56</v>
      </c>
      <c r="G15" s="89">
        <v>0</v>
      </c>
      <c r="H15" s="87">
        <v>65</v>
      </c>
      <c r="I15" s="87">
        <v>92</v>
      </c>
      <c r="J15" s="87">
        <v>13</v>
      </c>
      <c r="K15" s="89">
        <f>G15+H15+I15+J15</f>
        <v>170</v>
      </c>
      <c r="L15" s="87">
        <v>0</v>
      </c>
      <c r="M15" s="90">
        <v>3640</v>
      </c>
      <c r="N15" s="90">
        <v>5152</v>
      </c>
      <c r="O15" s="90">
        <v>504</v>
      </c>
      <c r="P15" s="90">
        <v>9296</v>
      </c>
      <c r="Q15" s="90">
        <f>F15*L15</f>
        <v>0</v>
      </c>
      <c r="R15" s="90">
        <f>C15*M15</f>
        <v>66976</v>
      </c>
      <c r="S15" s="90">
        <f>C15*N15</f>
        <v>94796.79999999999</v>
      </c>
      <c r="T15" s="90">
        <f>C15*O15</f>
        <v>9273.599999999999</v>
      </c>
      <c r="U15" s="87">
        <f>SUM(Q15:T15)</f>
        <v>171046.4</v>
      </c>
      <c r="V15" s="109">
        <f>'расчет к программе'!AL13</f>
        <v>0.5240572680331717</v>
      </c>
    </row>
    <row r="16" spans="1:22" ht="15" customHeight="1">
      <c r="A16" s="91" t="s">
        <v>146</v>
      </c>
      <c r="B16" s="92" t="s">
        <v>147</v>
      </c>
      <c r="C16" s="93">
        <v>18.3</v>
      </c>
      <c r="D16" s="88" t="s">
        <v>165</v>
      </c>
      <c r="E16" s="94">
        <v>116</v>
      </c>
      <c r="F16" s="94">
        <v>28</v>
      </c>
      <c r="G16" s="89">
        <v>0</v>
      </c>
      <c r="H16" s="87">
        <v>65</v>
      </c>
      <c r="I16" s="87">
        <v>92</v>
      </c>
      <c r="J16" s="87">
        <v>13</v>
      </c>
      <c r="K16" s="89">
        <f aca="true" t="shared" si="0" ref="K16:K24">G16+H16+I16+J16</f>
        <v>170</v>
      </c>
      <c r="L16" s="87">
        <v>0</v>
      </c>
      <c r="M16" s="90">
        <v>1820</v>
      </c>
      <c r="N16" s="90">
        <v>2576</v>
      </c>
      <c r="O16" s="90">
        <v>252</v>
      </c>
      <c r="P16" s="90">
        <v>4648</v>
      </c>
      <c r="Q16" s="90">
        <v>0</v>
      </c>
      <c r="R16" s="90">
        <f aca="true" t="shared" si="1" ref="R16:R24">C16*M16</f>
        <v>33306</v>
      </c>
      <c r="S16" s="90">
        <f aca="true" t="shared" si="2" ref="S16:S24">C16*N16</f>
        <v>47140.8</v>
      </c>
      <c r="T16" s="90">
        <f aca="true" t="shared" si="3" ref="T16:T24">C16*O16</f>
        <v>4611.6</v>
      </c>
      <c r="U16" s="87">
        <f aca="true" t="shared" si="4" ref="U16:U24">SUM(Q16:T16)</f>
        <v>85058.40000000001</v>
      </c>
      <c r="V16" s="109">
        <f>'расчет к программе'!AL14</f>
        <v>0.5007715591429759</v>
      </c>
    </row>
    <row r="17" spans="1:22" ht="15" customHeight="1">
      <c r="A17" s="91">
        <v>6</v>
      </c>
      <c r="B17" s="92" t="s">
        <v>203</v>
      </c>
      <c r="C17" s="93">
        <v>13.1</v>
      </c>
      <c r="D17" s="94" t="s">
        <v>164</v>
      </c>
      <c r="E17" s="94">
        <v>110</v>
      </c>
      <c r="F17" s="94">
        <v>54</v>
      </c>
      <c r="G17" s="89">
        <v>0</v>
      </c>
      <c r="H17" s="87">
        <v>65</v>
      </c>
      <c r="I17" s="87">
        <v>92</v>
      </c>
      <c r="J17" s="87">
        <v>39</v>
      </c>
      <c r="K17" s="89">
        <f t="shared" si="0"/>
        <v>196</v>
      </c>
      <c r="L17" s="87">
        <v>0</v>
      </c>
      <c r="M17" s="90">
        <v>3510</v>
      </c>
      <c r="N17" s="90">
        <v>4968</v>
      </c>
      <c r="O17" s="90">
        <v>360</v>
      </c>
      <c r="P17" s="90">
        <v>8838</v>
      </c>
      <c r="Q17" s="90">
        <v>0</v>
      </c>
      <c r="R17" s="90">
        <f t="shared" si="1"/>
        <v>45981</v>
      </c>
      <c r="S17" s="90">
        <f t="shared" si="2"/>
        <v>65080.799999999996</v>
      </c>
      <c r="T17" s="90">
        <f t="shared" si="3"/>
        <v>4716</v>
      </c>
      <c r="U17" s="87">
        <f t="shared" si="4"/>
        <v>115777.79999999999</v>
      </c>
      <c r="V17" s="109">
        <f>'расчет к программе'!AL15</f>
        <v>0.36413009936431523</v>
      </c>
    </row>
    <row r="18" spans="1:22" ht="15" customHeight="1">
      <c r="A18" s="91">
        <v>8</v>
      </c>
      <c r="B18" s="92" t="s">
        <v>204</v>
      </c>
      <c r="C18" s="93">
        <v>6.4</v>
      </c>
      <c r="D18" s="95" t="s">
        <v>164</v>
      </c>
      <c r="E18" s="95">
        <v>110</v>
      </c>
      <c r="F18" s="95">
        <v>55</v>
      </c>
      <c r="G18" s="89">
        <v>90</v>
      </c>
      <c r="H18" s="87">
        <v>91</v>
      </c>
      <c r="I18" s="87">
        <v>92</v>
      </c>
      <c r="J18" s="87">
        <v>92</v>
      </c>
      <c r="K18" s="89">
        <f t="shared" si="0"/>
        <v>365</v>
      </c>
      <c r="L18" s="90">
        <v>4894</v>
      </c>
      <c r="M18" s="90">
        <v>5005</v>
      </c>
      <c r="N18" s="90">
        <v>5060</v>
      </c>
      <c r="O18" s="90">
        <v>5060</v>
      </c>
      <c r="P18" s="90">
        <v>20019</v>
      </c>
      <c r="Q18" s="90">
        <f>L18*C18</f>
        <v>31321.600000000002</v>
      </c>
      <c r="R18" s="90">
        <f t="shared" si="1"/>
        <v>32032</v>
      </c>
      <c r="S18" s="90">
        <f t="shared" si="2"/>
        <v>32384</v>
      </c>
      <c r="T18" s="90">
        <f t="shared" si="3"/>
        <v>32384</v>
      </c>
      <c r="U18" s="87">
        <f t="shared" si="4"/>
        <v>128121.6</v>
      </c>
      <c r="V18" s="109">
        <f>'расчет к программе'!AL16</f>
        <v>0.12090105309047314</v>
      </c>
    </row>
    <row r="19" spans="1:22" ht="15" customHeight="1">
      <c r="A19" s="91">
        <v>9</v>
      </c>
      <c r="B19" s="92" t="s">
        <v>205</v>
      </c>
      <c r="C19" s="93">
        <v>7.4</v>
      </c>
      <c r="D19" s="95" t="s">
        <v>166</v>
      </c>
      <c r="E19" s="95">
        <v>67</v>
      </c>
      <c r="F19" s="95">
        <v>58</v>
      </c>
      <c r="G19" s="89">
        <v>90</v>
      </c>
      <c r="H19" s="87">
        <v>91</v>
      </c>
      <c r="I19" s="87">
        <v>92</v>
      </c>
      <c r="J19" s="87">
        <v>92</v>
      </c>
      <c r="K19" s="89">
        <f t="shared" si="0"/>
        <v>365</v>
      </c>
      <c r="L19" s="90">
        <v>5158</v>
      </c>
      <c r="M19" s="90">
        <v>5278</v>
      </c>
      <c r="N19" s="90">
        <v>5336</v>
      </c>
      <c r="O19" s="90">
        <v>5336</v>
      </c>
      <c r="P19" s="90">
        <v>21108</v>
      </c>
      <c r="Q19" s="90">
        <f aca="true" t="shared" si="5" ref="Q19:Q24">L19*C19</f>
        <v>38169.200000000004</v>
      </c>
      <c r="R19" s="90">
        <f t="shared" si="1"/>
        <v>39057.200000000004</v>
      </c>
      <c r="S19" s="90">
        <f t="shared" si="2"/>
        <v>39486.4</v>
      </c>
      <c r="T19" s="90">
        <f t="shared" si="3"/>
        <v>39486.4</v>
      </c>
      <c r="U19" s="87">
        <f t="shared" si="4"/>
        <v>156199.2</v>
      </c>
      <c r="V19" s="109">
        <f>'расчет к программе'!AL17</f>
        <v>0.21891678616581675</v>
      </c>
    </row>
    <row r="20" spans="1:22" ht="15" customHeight="1">
      <c r="A20" s="96">
        <v>10</v>
      </c>
      <c r="B20" s="86" t="s">
        <v>206</v>
      </c>
      <c r="C20" s="97">
        <v>14.6</v>
      </c>
      <c r="D20" s="88" t="s">
        <v>164</v>
      </c>
      <c r="E20" s="88">
        <v>110</v>
      </c>
      <c r="F20" s="88">
        <v>49</v>
      </c>
      <c r="G20" s="98">
        <v>90</v>
      </c>
      <c r="H20" s="99">
        <v>91</v>
      </c>
      <c r="I20" s="99">
        <v>92</v>
      </c>
      <c r="J20" s="99">
        <v>92</v>
      </c>
      <c r="K20" s="89">
        <f t="shared" si="0"/>
        <v>365</v>
      </c>
      <c r="L20" s="100">
        <v>4359</v>
      </c>
      <c r="M20" s="100">
        <v>4459</v>
      </c>
      <c r="N20" s="100">
        <v>4508</v>
      </c>
      <c r="O20" s="100">
        <v>4508</v>
      </c>
      <c r="P20" s="100">
        <v>17834</v>
      </c>
      <c r="Q20" s="100">
        <f t="shared" si="5"/>
        <v>63641.4</v>
      </c>
      <c r="R20" s="100">
        <f t="shared" si="1"/>
        <v>65101.4</v>
      </c>
      <c r="S20" s="100">
        <f t="shared" si="2"/>
        <v>65816.8</v>
      </c>
      <c r="T20" s="100">
        <f t="shared" si="3"/>
        <v>65816.8</v>
      </c>
      <c r="U20" s="99">
        <f t="shared" si="4"/>
        <v>260376.40000000002</v>
      </c>
      <c r="V20" s="109">
        <f>'расчет к программе'!AL18</f>
        <v>0.20441037038547413</v>
      </c>
    </row>
    <row r="21" spans="1:22" ht="15" customHeight="1">
      <c r="A21" s="101">
        <v>11</v>
      </c>
      <c r="B21" s="86" t="s">
        <v>207</v>
      </c>
      <c r="C21" s="97">
        <v>8</v>
      </c>
      <c r="D21" s="95" t="s">
        <v>164</v>
      </c>
      <c r="E21" s="95">
        <v>110</v>
      </c>
      <c r="F21" s="95">
        <v>60</v>
      </c>
      <c r="G21" s="89">
        <v>90</v>
      </c>
      <c r="H21" s="87">
        <v>91</v>
      </c>
      <c r="I21" s="87">
        <v>92</v>
      </c>
      <c r="J21" s="87">
        <v>92</v>
      </c>
      <c r="K21" s="89">
        <f t="shared" si="0"/>
        <v>365</v>
      </c>
      <c r="L21" s="90">
        <v>5384</v>
      </c>
      <c r="M21" s="90">
        <v>5460</v>
      </c>
      <c r="N21" s="90">
        <v>5520</v>
      </c>
      <c r="O21" s="90">
        <v>5520</v>
      </c>
      <c r="P21" s="90">
        <v>21884</v>
      </c>
      <c r="Q21" s="90">
        <f t="shared" si="5"/>
        <v>43072</v>
      </c>
      <c r="R21" s="90">
        <f t="shared" si="1"/>
        <v>43680</v>
      </c>
      <c r="S21" s="90">
        <f t="shared" si="2"/>
        <v>44160</v>
      </c>
      <c r="T21" s="90">
        <f t="shared" si="3"/>
        <v>44160</v>
      </c>
      <c r="U21" s="87">
        <f t="shared" si="4"/>
        <v>175072</v>
      </c>
      <c r="V21" s="109">
        <f>'расчет к программе'!AL19</f>
        <v>0.188</v>
      </c>
    </row>
    <row r="22" spans="1:22" ht="15" customHeight="1">
      <c r="A22" s="101">
        <v>18</v>
      </c>
      <c r="B22" s="86" t="s">
        <v>208</v>
      </c>
      <c r="C22" s="97">
        <v>8.8</v>
      </c>
      <c r="D22" s="95" t="s">
        <v>166</v>
      </c>
      <c r="E22" s="95">
        <v>67</v>
      </c>
      <c r="F22" s="95">
        <v>8</v>
      </c>
      <c r="G22" s="89">
        <v>4</v>
      </c>
      <c r="H22" s="87"/>
      <c r="I22" s="87"/>
      <c r="J22" s="87"/>
      <c r="K22" s="89">
        <f t="shared" si="0"/>
        <v>4</v>
      </c>
      <c r="L22" s="90">
        <v>32</v>
      </c>
      <c r="M22" s="90"/>
      <c r="N22" s="90"/>
      <c r="O22" s="90"/>
      <c r="P22" s="90">
        <v>32</v>
      </c>
      <c r="Q22" s="90">
        <f t="shared" si="5"/>
        <v>281.6</v>
      </c>
      <c r="R22" s="90">
        <f t="shared" si="1"/>
        <v>0</v>
      </c>
      <c r="S22" s="90">
        <f t="shared" si="2"/>
        <v>0</v>
      </c>
      <c r="T22" s="90">
        <f t="shared" si="3"/>
        <v>0</v>
      </c>
      <c r="U22" s="87">
        <f t="shared" si="4"/>
        <v>281.6</v>
      </c>
      <c r="V22" s="109">
        <f>'расчет к программе'!AL20</f>
        <v>0.04664179104477612</v>
      </c>
    </row>
    <row r="23" spans="1:22" ht="15" customHeight="1">
      <c r="A23" s="101">
        <v>19</v>
      </c>
      <c r="B23" s="86" t="s">
        <v>209</v>
      </c>
      <c r="C23" s="97">
        <v>9.6</v>
      </c>
      <c r="D23" s="95" t="s">
        <v>166</v>
      </c>
      <c r="E23" s="95">
        <v>67</v>
      </c>
      <c r="F23" s="95">
        <v>10</v>
      </c>
      <c r="G23" s="89">
        <v>5</v>
      </c>
      <c r="H23" s="87">
        <v>18</v>
      </c>
      <c r="I23" s="87">
        <v>13</v>
      </c>
      <c r="J23" s="87">
        <v>9</v>
      </c>
      <c r="K23" s="89">
        <f t="shared" si="0"/>
        <v>45</v>
      </c>
      <c r="L23" s="90">
        <v>50</v>
      </c>
      <c r="M23" s="90">
        <v>490</v>
      </c>
      <c r="N23" s="90">
        <v>130</v>
      </c>
      <c r="O23" s="90">
        <v>90</v>
      </c>
      <c r="P23" s="90">
        <v>760</v>
      </c>
      <c r="Q23" s="90">
        <f t="shared" si="5"/>
        <v>480</v>
      </c>
      <c r="R23" s="90">
        <f t="shared" si="1"/>
        <v>4704</v>
      </c>
      <c r="S23" s="90">
        <f t="shared" si="2"/>
        <v>1248</v>
      </c>
      <c r="T23" s="90">
        <f t="shared" si="3"/>
        <v>864</v>
      </c>
      <c r="U23" s="87">
        <f t="shared" si="4"/>
        <v>7296</v>
      </c>
      <c r="V23" s="109">
        <f>'расчет к программе'!AL21</f>
        <v>0.373134328358209</v>
      </c>
    </row>
    <row r="24" spans="1:22" ht="15" customHeight="1">
      <c r="A24" s="102">
        <v>24</v>
      </c>
      <c r="B24" s="86" t="s">
        <v>210</v>
      </c>
      <c r="C24" s="97">
        <v>8.2</v>
      </c>
      <c r="D24" s="95" t="s">
        <v>164</v>
      </c>
      <c r="E24" s="95">
        <v>110</v>
      </c>
      <c r="F24" s="95" t="s">
        <v>218</v>
      </c>
      <c r="G24" s="89">
        <v>90</v>
      </c>
      <c r="H24" s="87">
        <v>91</v>
      </c>
      <c r="I24" s="87">
        <v>92</v>
      </c>
      <c r="J24" s="87">
        <v>92</v>
      </c>
      <c r="K24" s="89">
        <f t="shared" si="0"/>
        <v>365</v>
      </c>
      <c r="L24" s="90">
        <v>2338</v>
      </c>
      <c r="M24" s="90">
        <v>2426</v>
      </c>
      <c r="N24" s="90">
        <v>2516</v>
      </c>
      <c r="O24" s="90">
        <v>2392</v>
      </c>
      <c r="P24" s="90">
        <v>9672</v>
      </c>
      <c r="Q24" s="90">
        <f t="shared" si="5"/>
        <v>19171.6</v>
      </c>
      <c r="R24" s="90">
        <f t="shared" si="1"/>
        <v>19893.199999999997</v>
      </c>
      <c r="S24" s="90">
        <f t="shared" si="2"/>
        <v>20631.199999999997</v>
      </c>
      <c r="T24" s="90">
        <f t="shared" si="3"/>
        <v>19614.399999999998</v>
      </c>
      <c r="U24" s="87">
        <f t="shared" si="4"/>
        <v>79310.4</v>
      </c>
      <c r="V24" s="109">
        <f>'расчет к программе'!AL22</f>
        <v>0.17577113746468584</v>
      </c>
    </row>
    <row r="25" spans="1:22" ht="15" customHeight="1">
      <c r="A25" s="101"/>
      <c r="B25" s="86"/>
      <c r="C25" s="97"/>
      <c r="D25" s="95"/>
      <c r="E25" s="95"/>
      <c r="F25" s="95"/>
      <c r="G25" s="87"/>
      <c r="H25" s="87"/>
      <c r="I25" s="87"/>
      <c r="J25" s="87"/>
      <c r="K25" s="87"/>
      <c r="L25" s="90"/>
      <c r="M25" s="90"/>
      <c r="N25" s="90"/>
      <c r="O25" s="90"/>
      <c r="P25" s="90"/>
      <c r="Q25" s="90"/>
      <c r="R25" s="87"/>
      <c r="S25" s="87"/>
      <c r="T25" s="87"/>
      <c r="U25" s="87"/>
      <c r="V25" s="109"/>
    </row>
    <row r="26" spans="1:22" ht="12.75">
      <c r="A26" s="103"/>
      <c r="B26" s="104" t="s">
        <v>28</v>
      </c>
      <c r="C26" s="105">
        <f>SUM(C15:C25)</f>
        <v>112.8</v>
      </c>
      <c r="D26" s="105"/>
      <c r="E26" s="105"/>
      <c r="F26" s="105"/>
      <c r="G26" s="106">
        <f>SUM(G15:G25)</f>
        <v>459</v>
      </c>
      <c r="H26" s="105">
        <f>SUM(H15:H25)</f>
        <v>668</v>
      </c>
      <c r="I26" s="105">
        <f>SUM(I15:I25)</f>
        <v>749</v>
      </c>
      <c r="J26" s="105">
        <f>SUM(J15:J25)</f>
        <v>534</v>
      </c>
      <c r="K26" s="105">
        <f>SUM(K15:K24)</f>
        <v>2410</v>
      </c>
      <c r="L26" s="107">
        <f>SUM(L15:L25)</f>
        <v>22215</v>
      </c>
      <c r="M26" s="107">
        <f>SUM(M15:M24)</f>
        <v>32088</v>
      </c>
      <c r="N26" s="107">
        <f>SUM(N15:N25)</f>
        <v>35766</v>
      </c>
      <c r="O26" s="107">
        <f>SUM(O15:O25)</f>
        <v>24022</v>
      </c>
      <c r="P26" s="107">
        <f>SUM(P15:P25)</f>
        <v>114091</v>
      </c>
      <c r="Q26" s="107">
        <f>SUM(Q15:Q24)</f>
        <v>196137.40000000002</v>
      </c>
      <c r="R26" s="107">
        <f>SUM(R15:R24)</f>
        <v>350730.80000000005</v>
      </c>
      <c r="S26" s="107">
        <f>SUM(S15:S24)</f>
        <v>410744.8</v>
      </c>
      <c r="T26" s="107">
        <f>SUM(T15:T24)</f>
        <v>220926.80000000002</v>
      </c>
      <c r="U26" s="107">
        <f>SUM(U15:U24)</f>
        <v>1178539.7999999998</v>
      </c>
      <c r="V26" s="109">
        <f>'расчет к программе'!AL23</f>
        <v>0.22073974923522516</v>
      </c>
    </row>
    <row r="27" spans="2:22" ht="12.75">
      <c r="B27" s="69" t="s">
        <v>119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</row>
    <row r="28" spans="2:22" ht="14.25">
      <c r="B28" s="21"/>
      <c r="C28" s="21"/>
      <c r="D28" s="21"/>
      <c r="E28" s="21"/>
      <c r="F28" s="21"/>
      <c r="G28" s="21"/>
      <c r="H28" s="21"/>
      <c r="I28" s="68"/>
      <c r="J28" s="21"/>
      <c r="K28" s="21"/>
      <c r="L28" s="21"/>
      <c r="M28" s="21"/>
      <c r="N28" s="21"/>
      <c r="O28" s="21"/>
      <c r="P28" s="21"/>
      <c r="Q28" s="68"/>
      <c r="R28" s="21"/>
      <c r="S28" s="21"/>
      <c r="T28" s="21"/>
      <c r="U28" s="21"/>
      <c r="V28" s="22"/>
    </row>
    <row r="29" spans="3:22" ht="14.25">
      <c r="C29" s="21"/>
      <c r="D29" s="21"/>
      <c r="E29" s="21"/>
      <c r="F29" s="21"/>
      <c r="G29" s="21"/>
      <c r="H29" s="68"/>
      <c r="I29" s="21"/>
      <c r="J29" s="21"/>
      <c r="K29" s="21"/>
      <c r="L29" s="21"/>
      <c r="M29" s="21"/>
      <c r="N29" s="21"/>
      <c r="O29" s="21"/>
      <c r="P29" s="68"/>
      <c r="Q29" s="21"/>
      <c r="R29" s="21"/>
      <c r="S29" s="21"/>
      <c r="T29" s="21"/>
      <c r="U29" s="21"/>
      <c r="V29" s="22"/>
    </row>
    <row r="30" spans="2:15" ht="15.75">
      <c r="B30" s="4" t="s">
        <v>256</v>
      </c>
      <c r="C30" s="4"/>
      <c r="L30" s="4"/>
      <c r="O30" s="4"/>
    </row>
    <row r="31" spans="2:18" ht="15.75">
      <c r="B31" s="207" t="s">
        <v>269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4" t="s">
        <v>258</v>
      </c>
      <c r="R31" s="4"/>
    </row>
  </sheetData>
  <sheetProtection/>
  <mergeCells count="14">
    <mergeCell ref="B6:V6"/>
    <mergeCell ref="B9:V9"/>
    <mergeCell ref="V11:V12"/>
    <mergeCell ref="H8:P8"/>
    <mergeCell ref="E11:E12"/>
    <mergeCell ref="F11:K11"/>
    <mergeCell ref="B31:P31"/>
    <mergeCell ref="B11:B12"/>
    <mergeCell ref="C11:C12"/>
    <mergeCell ref="D11:D12"/>
    <mergeCell ref="A14:V14"/>
    <mergeCell ref="L11:P11"/>
    <mergeCell ref="Q11:U11"/>
    <mergeCell ref="A11:A12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view="pageBreakPreview" zoomScale="75" zoomScaleNormal="50" zoomScaleSheetLayoutView="75" zoomScalePageLayoutView="0" workbookViewId="0" topLeftCell="A7">
      <selection activeCell="AI26" sqref="AI26:AJ26"/>
    </sheetView>
  </sheetViews>
  <sheetFormatPr defaultColWidth="9.00390625" defaultRowHeight="12.75"/>
  <cols>
    <col min="1" max="1" width="8.00390625" style="115" bestFit="1" customWidth="1"/>
    <col min="2" max="2" width="28.25390625" style="0" customWidth="1"/>
    <col min="3" max="3" width="7.125" style="0" customWidth="1"/>
    <col min="4" max="4" width="7.625" style="0" customWidth="1"/>
    <col min="5" max="5" width="10.375" style="0" customWidth="1"/>
    <col min="6" max="6" width="6.625" style="0" customWidth="1"/>
    <col min="7" max="7" width="8.125" style="0" customWidth="1"/>
    <col min="8" max="8" width="8.25390625" style="0" customWidth="1"/>
    <col min="9" max="9" width="10.375" style="0" bestFit="1" customWidth="1"/>
    <col min="10" max="10" width="8.375" style="0" customWidth="1"/>
    <col min="11" max="11" width="10.125" style="0" customWidth="1"/>
    <col min="12" max="12" width="8.125" style="0" customWidth="1"/>
    <col min="13" max="13" width="8.625" style="0" customWidth="1"/>
    <col min="14" max="14" width="7.625" style="0" customWidth="1"/>
    <col min="15" max="15" width="7.125" style="0" customWidth="1"/>
    <col min="16" max="16" width="8.25390625" style="0" customWidth="1"/>
    <col min="17" max="17" width="9.375" style="0" customWidth="1"/>
    <col min="18" max="19" width="9.875" style="0" customWidth="1"/>
    <col min="20" max="20" width="10.00390625" style="0" customWidth="1"/>
    <col min="21" max="21" width="11.625" style="0" customWidth="1"/>
    <col min="22" max="22" width="8.00390625" style="0" bestFit="1" customWidth="1"/>
    <col min="23" max="23" width="27.25390625" style="0" customWidth="1"/>
    <col min="24" max="24" width="6.25390625" style="0" customWidth="1"/>
    <col min="25" max="25" width="7.625" style="0" customWidth="1"/>
    <col min="26" max="26" width="9.25390625" style="0" customWidth="1"/>
    <col min="27" max="27" width="8.125" style="0" customWidth="1"/>
    <col min="28" max="28" width="8.375" style="0" customWidth="1"/>
    <col min="29" max="29" width="13.00390625" style="0" customWidth="1"/>
    <col min="30" max="30" width="9.25390625" style="0" bestFit="1" customWidth="1"/>
    <col min="31" max="31" width="11.625" style="0" customWidth="1"/>
    <col min="32" max="32" width="13.00390625" style="0" customWidth="1"/>
    <col min="33" max="33" width="11.75390625" style="0" customWidth="1"/>
    <col min="34" max="34" width="11.00390625" style="0" customWidth="1"/>
    <col min="35" max="35" width="14.125" style="0" customWidth="1"/>
    <col min="36" max="36" width="9.00390625" style="0" customWidth="1"/>
    <col min="37" max="37" width="13.625" style="0" customWidth="1"/>
    <col min="38" max="38" width="9.375" style="0" customWidth="1"/>
    <col min="39" max="39" width="14.375" style="0" customWidth="1"/>
  </cols>
  <sheetData>
    <row r="1" spans="17:31" ht="15.75" customHeight="1">
      <c r="Q1" s="245" t="s">
        <v>246</v>
      </c>
      <c r="R1" s="245"/>
      <c r="S1" s="245"/>
      <c r="T1" s="245"/>
      <c r="V1" s="114"/>
      <c r="W1" s="114"/>
      <c r="X1" s="114"/>
      <c r="Y1" s="114"/>
      <c r="Z1" s="114"/>
      <c r="AA1" s="114"/>
      <c r="AD1" s="128"/>
      <c r="AE1" s="128">
        <v>2</v>
      </c>
    </row>
    <row r="2" spans="17:27" ht="15.75">
      <c r="Q2" s="130" t="s">
        <v>260</v>
      </c>
      <c r="R2" s="130"/>
      <c r="S2" s="130"/>
      <c r="V2" s="130"/>
      <c r="W2" s="130"/>
      <c r="X2" s="130"/>
      <c r="Y2" s="130"/>
      <c r="Z2" s="130"/>
      <c r="AA2" s="130"/>
    </row>
    <row r="3" spans="17:27" ht="15.75">
      <c r="Q3" s="132" t="s">
        <v>262</v>
      </c>
      <c r="R3" s="132"/>
      <c r="S3" s="132"/>
      <c r="V3" s="132"/>
      <c r="W3" s="132"/>
      <c r="X3" s="132"/>
      <c r="Y3" s="132"/>
      <c r="Z3" s="132"/>
      <c r="AA3" s="132"/>
    </row>
    <row r="4" spans="17:31" ht="15.75">
      <c r="Q4" s="4" t="s">
        <v>263</v>
      </c>
      <c r="R4" s="4"/>
      <c r="S4" s="4"/>
      <c r="V4" s="132"/>
      <c r="W4" s="132"/>
      <c r="X4" s="132"/>
      <c r="Y4" s="132"/>
      <c r="Z4" s="132"/>
      <c r="AA4" s="132"/>
      <c r="AE4" s="115"/>
    </row>
    <row r="5" spans="17:31" ht="15.75">
      <c r="Q5" s="4"/>
      <c r="R5" s="4"/>
      <c r="S5" s="4"/>
      <c r="V5" s="132"/>
      <c r="W5" s="132"/>
      <c r="X5" s="132"/>
      <c r="Y5" s="132"/>
      <c r="Z5" s="132"/>
      <c r="AA5" s="132"/>
      <c r="AE5" s="115"/>
    </row>
    <row r="6" spans="1:39" ht="15" customHeight="1">
      <c r="A6" s="246" t="s">
        <v>82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4"/>
      <c r="W6" s="4"/>
      <c r="X6" s="4"/>
      <c r="Y6" s="4"/>
      <c r="Z6" s="4"/>
      <c r="AA6" s="4"/>
      <c r="AB6" s="227"/>
      <c r="AC6" s="227"/>
      <c r="AD6" s="227"/>
      <c r="AE6" s="227"/>
      <c r="AG6" s="33"/>
      <c r="AH6" s="33"/>
      <c r="AI6" s="33"/>
      <c r="AJ6" s="33"/>
      <c r="AK6" s="33"/>
      <c r="AL6" s="33"/>
      <c r="AM6" s="33"/>
    </row>
    <row r="7" spans="1:39" ht="18.75">
      <c r="A7" s="246" t="s">
        <v>231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AB7" s="226"/>
      <c r="AC7" s="226"/>
      <c r="AD7" s="226"/>
      <c r="AE7" s="226"/>
      <c r="AF7" s="33"/>
      <c r="AG7" s="33"/>
      <c r="AH7" s="34"/>
      <c r="AI7" s="33"/>
      <c r="AJ7" s="33"/>
      <c r="AK7" s="33"/>
      <c r="AL7" s="33"/>
      <c r="AM7" s="33"/>
    </row>
    <row r="8" spans="1:39" ht="17.2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AB8" s="225"/>
      <c r="AC8" s="225"/>
      <c r="AD8" s="225"/>
      <c r="AE8" s="225"/>
      <c r="AF8" s="33"/>
      <c r="AG8" s="33"/>
      <c r="AH8" s="33"/>
      <c r="AI8" s="33"/>
      <c r="AJ8" s="33"/>
      <c r="AK8" s="33"/>
      <c r="AL8" s="33"/>
      <c r="AM8" s="33"/>
    </row>
    <row r="9" spans="1:39" ht="31.5" customHeight="1">
      <c r="A9" s="231" t="s">
        <v>46</v>
      </c>
      <c r="B9" s="231" t="s">
        <v>40</v>
      </c>
      <c r="C9" s="231" t="s">
        <v>115</v>
      </c>
      <c r="D9" s="231" t="s">
        <v>141</v>
      </c>
      <c r="E9" s="231" t="s">
        <v>42</v>
      </c>
      <c r="F9" s="231" t="s">
        <v>116</v>
      </c>
      <c r="G9" s="228" t="s">
        <v>117</v>
      </c>
      <c r="H9" s="247"/>
      <c r="I9" s="247"/>
      <c r="J9" s="247"/>
      <c r="K9" s="247"/>
      <c r="L9" s="240" t="s">
        <v>57</v>
      </c>
      <c r="M9" s="240"/>
      <c r="N9" s="240"/>
      <c r="O9" s="240"/>
      <c r="P9" s="240"/>
      <c r="Q9" s="240" t="s">
        <v>58</v>
      </c>
      <c r="R9" s="240"/>
      <c r="S9" s="240"/>
      <c r="T9" s="240"/>
      <c r="U9" s="243"/>
      <c r="V9" s="231" t="s">
        <v>46</v>
      </c>
      <c r="W9" s="231" t="s">
        <v>40</v>
      </c>
      <c r="X9" s="231" t="s">
        <v>115</v>
      </c>
      <c r="Y9" s="231" t="s">
        <v>141</v>
      </c>
      <c r="Z9" s="231" t="s">
        <v>42</v>
      </c>
      <c r="AA9" s="231" t="s">
        <v>116</v>
      </c>
      <c r="AB9" s="234" t="s">
        <v>81</v>
      </c>
      <c r="AC9" s="244" t="s">
        <v>63</v>
      </c>
      <c r="AD9" s="234" t="s">
        <v>59</v>
      </c>
      <c r="AE9" s="232" t="s">
        <v>64</v>
      </c>
      <c r="AF9" s="232" t="s">
        <v>29</v>
      </c>
      <c r="AG9" s="232"/>
      <c r="AH9" s="232"/>
      <c r="AI9" s="232" t="s">
        <v>65</v>
      </c>
      <c r="AJ9" s="231" t="s">
        <v>118</v>
      </c>
      <c r="AK9" s="234" t="s">
        <v>67</v>
      </c>
      <c r="AL9" s="229" t="s">
        <v>60</v>
      </c>
      <c r="AM9" s="228" t="s">
        <v>66</v>
      </c>
    </row>
    <row r="10" spans="1:39" ht="90.75" customHeight="1">
      <c r="A10" s="241"/>
      <c r="B10" s="235"/>
      <c r="C10" s="231"/>
      <c r="D10" s="242"/>
      <c r="E10" s="231"/>
      <c r="F10" s="236"/>
      <c r="G10" s="247"/>
      <c r="H10" s="247"/>
      <c r="I10" s="247"/>
      <c r="J10" s="247"/>
      <c r="K10" s="247"/>
      <c r="L10" s="240"/>
      <c r="M10" s="240"/>
      <c r="N10" s="240"/>
      <c r="O10" s="240"/>
      <c r="P10" s="240"/>
      <c r="Q10" s="240"/>
      <c r="R10" s="240"/>
      <c r="S10" s="240"/>
      <c r="T10" s="240"/>
      <c r="U10" s="243"/>
      <c r="V10" s="241"/>
      <c r="W10" s="235"/>
      <c r="X10" s="231"/>
      <c r="Y10" s="242"/>
      <c r="Z10" s="231"/>
      <c r="AA10" s="236"/>
      <c r="AB10" s="234"/>
      <c r="AC10" s="244"/>
      <c r="AD10" s="234"/>
      <c r="AE10" s="232"/>
      <c r="AF10" s="232" t="s">
        <v>61</v>
      </c>
      <c r="AG10" s="232" t="s">
        <v>80</v>
      </c>
      <c r="AH10" s="232" t="s">
        <v>62</v>
      </c>
      <c r="AI10" s="232"/>
      <c r="AJ10" s="231"/>
      <c r="AK10" s="234"/>
      <c r="AL10" s="230"/>
      <c r="AM10" s="228"/>
    </row>
    <row r="11" spans="1:39" ht="102.75" customHeight="1">
      <c r="A11" s="241"/>
      <c r="B11" s="235"/>
      <c r="C11" s="231"/>
      <c r="D11" s="242"/>
      <c r="E11" s="235"/>
      <c r="F11" s="236"/>
      <c r="G11" s="147" t="s">
        <v>52</v>
      </c>
      <c r="H11" s="147" t="s">
        <v>53</v>
      </c>
      <c r="I11" s="147" t="s">
        <v>54</v>
      </c>
      <c r="J11" s="147" t="s">
        <v>55</v>
      </c>
      <c r="K11" s="147" t="s">
        <v>56</v>
      </c>
      <c r="L11" s="147" t="s">
        <v>52</v>
      </c>
      <c r="M11" s="147" t="s">
        <v>53</v>
      </c>
      <c r="N11" s="147" t="s">
        <v>54</v>
      </c>
      <c r="O11" s="147" t="s">
        <v>55</v>
      </c>
      <c r="P11" s="147" t="s">
        <v>56</v>
      </c>
      <c r="Q11" s="147" t="s">
        <v>52</v>
      </c>
      <c r="R11" s="147" t="s">
        <v>53</v>
      </c>
      <c r="S11" s="147" t="s">
        <v>54</v>
      </c>
      <c r="T11" s="147" t="s">
        <v>55</v>
      </c>
      <c r="U11" s="148" t="s">
        <v>56</v>
      </c>
      <c r="V11" s="241"/>
      <c r="W11" s="235"/>
      <c r="X11" s="231"/>
      <c r="Y11" s="242"/>
      <c r="Z11" s="235"/>
      <c r="AA11" s="236"/>
      <c r="AB11" s="234"/>
      <c r="AC11" s="244"/>
      <c r="AD11" s="234"/>
      <c r="AE11" s="232"/>
      <c r="AF11" s="243"/>
      <c r="AG11" s="243"/>
      <c r="AH11" s="243"/>
      <c r="AI11" s="233"/>
      <c r="AJ11" s="231"/>
      <c r="AK11" s="234"/>
      <c r="AL11" s="149" t="s">
        <v>90</v>
      </c>
      <c r="AM11" s="228"/>
    </row>
    <row r="12" spans="1:39" ht="12.75">
      <c r="A12" s="237" t="s">
        <v>264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9"/>
    </row>
    <row r="13" spans="1:39" ht="12.75">
      <c r="A13" s="151">
        <v>4</v>
      </c>
      <c r="B13" s="86" t="s">
        <v>202</v>
      </c>
      <c r="C13" s="134">
        <v>14</v>
      </c>
      <c r="D13" s="150">
        <v>18.4</v>
      </c>
      <c r="E13" s="150" t="s">
        <v>164</v>
      </c>
      <c r="F13" s="150">
        <v>110</v>
      </c>
      <c r="G13" s="150">
        <v>0</v>
      </c>
      <c r="H13" s="150">
        <v>200000</v>
      </c>
      <c r="I13" s="150">
        <v>295880</v>
      </c>
      <c r="J13" s="150">
        <v>40000</v>
      </c>
      <c r="K13" s="150">
        <f>SUM(G13:J13)</f>
        <v>535880</v>
      </c>
      <c r="L13" s="147">
        <v>0</v>
      </c>
      <c r="M13" s="147">
        <v>3640</v>
      </c>
      <c r="N13" s="147">
        <v>5152</v>
      </c>
      <c r="O13" s="147">
        <v>504</v>
      </c>
      <c r="P13" s="147">
        <f>SUM(L13:O13)</f>
        <v>9296</v>
      </c>
      <c r="Q13" s="152">
        <f>D13*L13</f>
        <v>0</v>
      </c>
      <c r="R13" s="152">
        <f>D13*M13</f>
        <v>66976</v>
      </c>
      <c r="S13" s="152">
        <f>D13*N13</f>
        <v>94796.79999999999</v>
      </c>
      <c r="T13" s="152">
        <f>D13*O13</f>
        <v>9273.599999999999</v>
      </c>
      <c r="U13" s="153">
        <f>SUM(Q13:T13)</f>
        <v>171046.4</v>
      </c>
      <c r="V13" s="151">
        <v>4</v>
      </c>
      <c r="W13" s="86" t="s">
        <v>202</v>
      </c>
      <c r="X13" s="134">
        <v>14</v>
      </c>
      <c r="Y13" s="150">
        <v>18.4</v>
      </c>
      <c r="Z13" s="150" t="s">
        <v>164</v>
      </c>
      <c r="AA13" s="150">
        <v>110</v>
      </c>
      <c r="AB13" s="154">
        <v>54.498</v>
      </c>
      <c r="AC13" s="155">
        <f>AB13*U13</f>
        <v>9321686.7072</v>
      </c>
      <c r="AD13" s="154">
        <f>AE13/U13</f>
        <v>43.86131482451545</v>
      </c>
      <c r="AE13" s="156">
        <f>C13*K13</f>
        <v>7502320</v>
      </c>
      <c r="AF13" s="156">
        <f>AE13-AG13</f>
        <v>4941294</v>
      </c>
      <c r="AG13" s="156">
        <v>2561026</v>
      </c>
      <c r="AH13" s="153">
        <v>0</v>
      </c>
      <c r="AI13" s="153">
        <f>AE13-AC13</f>
        <v>-1819366.7072</v>
      </c>
      <c r="AJ13" s="154">
        <f>-AI13/U13</f>
        <v>10.636685175484548</v>
      </c>
      <c r="AK13" s="156">
        <f>P13*F13*C13</f>
        <v>14315840</v>
      </c>
      <c r="AL13" s="154">
        <f>AE13/AK13</f>
        <v>0.5240572680331717</v>
      </c>
      <c r="AM13" s="157">
        <f>AJ13*U13</f>
        <v>1819366.7072</v>
      </c>
    </row>
    <row r="14" spans="1:39" ht="12.75">
      <c r="A14" s="158" t="s">
        <v>146</v>
      </c>
      <c r="B14" s="86" t="s">
        <v>147</v>
      </c>
      <c r="C14" s="134">
        <v>14</v>
      </c>
      <c r="D14" s="150">
        <v>18.3</v>
      </c>
      <c r="E14" s="150" t="s">
        <v>165</v>
      </c>
      <c r="F14" s="150">
        <v>116</v>
      </c>
      <c r="G14" s="150">
        <v>0</v>
      </c>
      <c r="H14" s="150">
        <v>100000</v>
      </c>
      <c r="I14" s="150">
        <v>155000</v>
      </c>
      <c r="J14" s="150">
        <v>15000</v>
      </c>
      <c r="K14" s="150">
        <f aca="true" t="shared" si="0" ref="K14:K22">SUM(G14:J14)</f>
        <v>270000</v>
      </c>
      <c r="L14" s="147">
        <v>0</v>
      </c>
      <c r="M14" s="147">
        <v>1820</v>
      </c>
      <c r="N14" s="147">
        <v>2576</v>
      </c>
      <c r="O14" s="147">
        <v>252</v>
      </c>
      <c r="P14" s="147">
        <f aca="true" t="shared" si="1" ref="P14:P22">SUM(L14:O14)</f>
        <v>4648</v>
      </c>
      <c r="Q14" s="152">
        <v>0</v>
      </c>
      <c r="R14" s="152">
        <f aca="true" t="shared" si="2" ref="R14:R22">D14*M14</f>
        <v>33306</v>
      </c>
      <c r="S14" s="152">
        <f aca="true" t="shared" si="3" ref="S14:S22">D14*N14</f>
        <v>47140.8</v>
      </c>
      <c r="T14" s="152">
        <f aca="true" t="shared" si="4" ref="T14:T22">D14*O14</f>
        <v>4611.6</v>
      </c>
      <c r="U14" s="153">
        <f aca="true" t="shared" si="5" ref="U14:U22">SUM(Q14:T14)</f>
        <v>85058.40000000001</v>
      </c>
      <c r="V14" s="158" t="s">
        <v>146</v>
      </c>
      <c r="W14" s="86" t="s">
        <v>147</v>
      </c>
      <c r="X14" s="134">
        <v>14</v>
      </c>
      <c r="Y14" s="150">
        <v>18.3</v>
      </c>
      <c r="Z14" s="150" t="s">
        <v>165</v>
      </c>
      <c r="AA14" s="150">
        <v>116</v>
      </c>
      <c r="AB14" s="154">
        <v>56.235</v>
      </c>
      <c r="AC14" s="155">
        <f aca="true" t="shared" si="6" ref="AC14:AC22">AB14*U14</f>
        <v>4783259.124000001</v>
      </c>
      <c r="AD14" s="154">
        <f aca="true" t="shared" si="7" ref="AD14:AD23">AE14/U14</f>
        <v>44.440055303179925</v>
      </c>
      <c r="AE14" s="156">
        <f aca="true" t="shared" si="8" ref="AE14:AE21">C14*K14</f>
        <v>3780000</v>
      </c>
      <c r="AF14" s="156">
        <f aca="true" t="shared" si="9" ref="AF14:AF22">AE14-AG14</f>
        <v>2397060</v>
      </c>
      <c r="AG14" s="156">
        <v>1382940</v>
      </c>
      <c r="AH14" s="153">
        <v>0</v>
      </c>
      <c r="AI14" s="153">
        <f aca="true" t="shared" si="10" ref="AI14:AI22">AE14-AC14</f>
        <v>-1003259.1240000008</v>
      </c>
      <c r="AJ14" s="154">
        <f>-AI14/U14</f>
        <v>11.794944696820075</v>
      </c>
      <c r="AK14" s="156">
        <f aca="true" t="shared" si="11" ref="AK14:AK22">P14*F14*C14</f>
        <v>7548352</v>
      </c>
      <c r="AL14" s="154">
        <f aca="true" t="shared" si="12" ref="AL14:AL23">AE14/AK14</f>
        <v>0.5007715591429759</v>
      </c>
      <c r="AM14" s="157">
        <f aca="true" t="shared" si="13" ref="AM14:AM22">AJ14*U14</f>
        <v>1003259.1240000008</v>
      </c>
    </row>
    <row r="15" spans="1:39" ht="12.75">
      <c r="A15" s="158">
        <v>6</v>
      </c>
      <c r="B15" s="86" t="s">
        <v>203</v>
      </c>
      <c r="C15" s="134">
        <v>14</v>
      </c>
      <c r="D15" s="150">
        <v>13.1</v>
      </c>
      <c r="E15" s="150" t="s">
        <v>164</v>
      </c>
      <c r="F15" s="150">
        <v>110</v>
      </c>
      <c r="G15" s="150">
        <v>0</v>
      </c>
      <c r="H15" s="150">
        <v>135000</v>
      </c>
      <c r="I15" s="150">
        <v>200000</v>
      </c>
      <c r="J15" s="150">
        <v>19000</v>
      </c>
      <c r="K15" s="150">
        <f t="shared" si="0"/>
        <v>354000</v>
      </c>
      <c r="L15" s="147">
        <v>0</v>
      </c>
      <c r="M15" s="147">
        <v>3510</v>
      </c>
      <c r="N15" s="147">
        <v>4968</v>
      </c>
      <c r="O15" s="147">
        <v>360</v>
      </c>
      <c r="P15" s="147">
        <f t="shared" si="1"/>
        <v>8838</v>
      </c>
      <c r="Q15" s="152">
        <v>0</v>
      </c>
      <c r="R15" s="152">
        <f t="shared" si="2"/>
        <v>45981</v>
      </c>
      <c r="S15" s="152">
        <f t="shared" si="3"/>
        <v>65080.799999999996</v>
      </c>
      <c r="T15" s="152">
        <f t="shared" si="4"/>
        <v>4716</v>
      </c>
      <c r="U15" s="153">
        <f t="shared" si="5"/>
        <v>115777.79999999999</v>
      </c>
      <c r="V15" s="158">
        <v>6</v>
      </c>
      <c r="W15" s="86" t="s">
        <v>203</v>
      </c>
      <c r="X15" s="134">
        <v>14</v>
      </c>
      <c r="Y15" s="150">
        <v>13.1</v>
      </c>
      <c r="Z15" s="150" t="s">
        <v>164</v>
      </c>
      <c r="AA15" s="150">
        <v>110</v>
      </c>
      <c r="AB15" s="154">
        <v>54.498</v>
      </c>
      <c r="AC15" s="155">
        <f t="shared" si="6"/>
        <v>6309658.544399999</v>
      </c>
      <c r="AD15" s="154">
        <f t="shared" si="7"/>
        <v>42.806133818400426</v>
      </c>
      <c r="AE15" s="156">
        <f t="shared" si="8"/>
        <v>4956000</v>
      </c>
      <c r="AF15" s="156">
        <f t="shared" si="9"/>
        <v>3419439</v>
      </c>
      <c r="AG15" s="156">
        <v>1536561</v>
      </c>
      <c r="AH15" s="153">
        <v>0</v>
      </c>
      <c r="AI15" s="153">
        <f t="shared" si="10"/>
        <v>-1353658.544399999</v>
      </c>
      <c r="AJ15" s="154">
        <f aca="true" t="shared" si="14" ref="AJ15:AJ23">-AI15/U15</f>
        <v>11.691866181599574</v>
      </c>
      <c r="AK15" s="156">
        <f t="shared" si="11"/>
        <v>13610520</v>
      </c>
      <c r="AL15" s="154">
        <f t="shared" si="12"/>
        <v>0.36413009936431523</v>
      </c>
      <c r="AM15" s="157">
        <f t="shared" si="13"/>
        <v>1353658.544399999</v>
      </c>
    </row>
    <row r="16" spans="1:39" ht="12.75">
      <c r="A16" s="158">
        <v>8</v>
      </c>
      <c r="B16" s="86" t="s">
        <v>204</v>
      </c>
      <c r="C16" s="134">
        <v>14</v>
      </c>
      <c r="D16" s="150">
        <v>6.4</v>
      </c>
      <c r="E16" s="150" t="s">
        <v>164</v>
      </c>
      <c r="F16" s="150">
        <v>110</v>
      </c>
      <c r="G16" s="150">
        <v>65185</v>
      </c>
      <c r="H16" s="150">
        <v>66620</v>
      </c>
      <c r="I16" s="150">
        <v>67430</v>
      </c>
      <c r="J16" s="150">
        <v>67000</v>
      </c>
      <c r="K16" s="150">
        <f t="shared" si="0"/>
        <v>266235</v>
      </c>
      <c r="L16" s="147">
        <v>4894</v>
      </c>
      <c r="M16" s="147">
        <v>5005</v>
      </c>
      <c r="N16" s="147">
        <v>5060</v>
      </c>
      <c r="O16" s="147">
        <v>5060</v>
      </c>
      <c r="P16" s="147">
        <f t="shared" si="1"/>
        <v>20019</v>
      </c>
      <c r="Q16" s="152">
        <f>D16*L16</f>
        <v>31321.600000000002</v>
      </c>
      <c r="R16" s="152">
        <f t="shared" si="2"/>
        <v>32032</v>
      </c>
      <c r="S16" s="152">
        <f t="shared" si="3"/>
        <v>32384</v>
      </c>
      <c r="T16" s="152">
        <f t="shared" si="4"/>
        <v>32384</v>
      </c>
      <c r="U16" s="153">
        <f t="shared" si="5"/>
        <v>128121.6</v>
      </c>
      <c r="V16" s="158">
        <v>8</v>
      </c>
      <c r="W16" s="86" t="s">
        <v>204</v>
      </c>
      <c r="X16" s="134">
        <v>14</v>
      </c>
      <c r="Y16" s="150">
        <v>6.4</v>
      </c>
      <c r="Z16" s="150" t="s">
        <v>164</v>
      </c>
      <c r="AA16" s="150">
        <v>110</v>
      </c>
      <c r="AB16" s="154">
        <v>54.498</v>
      </c>
      <c r="AC16" s="155">
        <f t="shared" si="6"/>
        <v>6982370.9568</v>
      </c>
      <c r="AD16" s="154">
        <f t="shared" si="7"/>
        <v>29.0918158998951</v>
      </c>
      <c r="AE16" s="156">
        <f t="shared" si="8"/>
        <v>3727290</v>
      </c>
      <c r="AF16" s="156">
        <f t="shared" si="9"/>
        <v>2293156</v>
      </c>
      <c r="AG16" s="156">
        <v>1434134</v>
      </c>
      <c r="AH16" s="153">
        <v>0</v>
      </c>
      <c r="AI16" s="153">
        <f t="shared" si="10"/>
        <v>-3255080.9568</v>
      </c>
      <c r="AJ16" s="154">
        <f t="shared" si="14"/>
        <v>25.4061841001049</v>
      </c>
      <c r="AK16" s="156">
        <f t="shared" si="11"/>
        <v>30829260</v>
      </c>
      <c r="AL16" s="154">
        <f t="shared" si="12"/>
        <v>0.12090105309047314</v>
      </c>
      <c r="AM16" s="157">
        <f t="shared" si="13"/>
        <v>3255080.9568</v>
      </c>
    </row>
    <row r="17" spans="1:39" ht="12.75">
      <c r="A17" s="158">
        <v>9</v>
      </c>
      <c r="B17" s="86" t="s">
        <v>211</v>
      </c>
      <c r="C17" s="134">
        <v>14</v>
      </c>
      <c r="D17" s="150">
        <v>7.4</v>
      </c>
      <c r="E17" s="150" t="s">
        <v>166</v>
      </c>
      <c r="F17" s="150">
        <v>67</v>
      </c>
      <c r="G17" s="150">
        <v>75435</v>
      </c>
      <c r="H17" s="150">
        <v>78165</v>
      </c>
      <c r="I17" s="150">
        <v>78000</v>
      </c>
      <c r="J17" s="150">
        <v>78000</v>
      </c>
      <c r="K17" s="150">
        <f t="shared" si="0"/>
        <v>309600</v>
      </c>
      <c r="L17" s="147">
        <v>5158</v>
      </c>
      <c r="M17" s="147">
        <v>5278</v>
      </c>
      <c r="N17" s="147">
        <v>5336</v>
      </c>
      <c r="O17" s="147">
        <v>5336</v>
      </c>
      <c r="P17" s="147">
        <f t="shared" si="1"/>
        <v>21108</v>
      </c>
      <c r="Q17" s="152">
        <f aca="true" t="shared" si="15" ref="Q17:Q22">D17*L17</f>
        <v>38169.200000000004</v>
      </c>
      <c r="R17" s="152">
        <f t="shared" si="2"/>
        <v>39057.200000000004</v>
      </c>
      <c r="S17" s="152">
        <f t="shared" si="3"/>
        <v>39486.4</v>
      </c>
      <c r="T17" s="152">
        <f t="shared" si="4"/>
        <v>39486.4</v>
      </c>
      <c r="U17" s="153">
        <f t="shared" si="5"/>
        <v>156199.2</v>
      </c>
      <c r="V17" s="158">
        <v>9</v>
      </c>
      <c r="W17" s="86" t="s">
        <v>211</v>
      </c>
      <c r="X17" s="134">
        <v>14</v>
      </c>
      <c r="Y17" s="150">
        <v>7.4</v>
      </c>
      <c r="Z17" s="150" t="s">
        <v>166</v>
      </c>
      <c r="AA17" s="150">
        <v>67</v>
      </c>
      <c r="AB17" s="154">
        <v>52.216</v>
      </c>
      <c r="AC17" s="155">
        <f t="shared" si="6"/>
        <v>8156097.427200001</v>
      </c>
      <c r="AD17" s="154">
        <f t="shared" si="7"/>
        <v>27.749181813991363</v>
      </c>
      <c r="AE17" s="156">
        <f t="shared" si="8"/>
        <v>4334400</v>
      </c>
      <c r="AF17" s="156">
        <f t="shared" si="9"/>
        <v>2644335</v>
      </c>
      <c r="AG17" s="156">
        <v>1690065</v>
      </c>
      <c r="AH17" s="153">
        <v>0</v>
      </c>
      <c r="AI17" s="153">
        <f t="shared" si="10"/>
        <v>-3821697.4272000007</v>
      </c>
      <c r="AJ17" s="154">
        <f t="shared" si="14"/>
        <v>24.466818186008638</v>
      </c>
      <c r="AK17" s="156">
        <f t="shared" si="11"/>
        <v>19799304</v>
      </c>
      <c r="AL17" s="154">
        <f t="shared" si="12"/>
        <v>0.21891678616581675</v>
      </c>
      <c r="AM17" s="157">
        <f t="shared" si="13"/>
        <v>3821697.4272000007</v>
      </c>
    </row>
    <row r="18" spans="1:39" ht="12.75">
      <c r="A18" s="158">
        <v>10</v>
      </c>
      <c r="B18" s="86" t="s">
        <v>240</v>
      </c>
      <c r="C18" s="134">
        <v>14</v>
      </c>
      <c r="D18" s="150">
        <v>14.6</v>
      </c>
      <c r="E18" s="150" t="s">
        <v>164</v>
      </c>
      <c r="F18" s="150">
        <v>110</v>
      </c>
      <c r="G18" s="150">
        <v>96000</v>
      </c>
      <c r="H18" s="150">
        <v>100000</v>
      </c>
      <c r="I18" s="150">
        <v>105000</v>
      </c>
      <c r="J18" s="150">
        <v>100000</v>
      </c>
      <c r="K18" s="150">
        <f t="shared" si="0"/>
        <v>401000</v>
      </c>
      <c r="L18" s="147">
        <v>4359</v>
      </c>
      <c r="M18" s="147">
        <v>4459</v>
      </c>
      <c r="N18" s="147">
        <v>4508</v>
      </c>
      <c r="O18" s="147">
        <v>4508</v>
      </c>
      <c r="P18" s="147">
        <f t="shared" si="1"/>
        <v>17834</v>
      </c>
      <c r="Q18" s="152">
        <f t="shared" si="15"/>
        <v>63641.4</v>
      </c>
      <c r="R18" s="152">
        <f t="shared" si="2"/>
        <v>65101.4</v>
      </c>
      <c r="S18" s="152">
        <f t="shared" si="3"/>
        <v>65816.8</v>
      </c>
      <c r="T18" s="152">
        <f t="shared" si="4"/>
        <v>65816.8</v>
      </c>
      <c r="U18" s="153">
        <f t="shared" si="5"/>
        <v>260376.40000000002</v>
      </c>
      <c r="V18" s="158">
        <v>10</v>
      </c>
      <c r="W18" s="86" t="s">
        <v>240</v>
      </c>
      <c r="X18" s="134">
        <v>14</v>
      </c>
      <c r="Y18" s="150">
        <v>14.6</v>
      </c>
      <c r="Z18" s="150" t="s">
        <v>164</v>
      </c>
      <c r="AA18" s="150">
        <v>110</v>
      </c>
      <c r="AB18" s="154">
        <v>54.498</v>
      </c>
      <c r="AC18" s="155">
        <f t="shared" si="6"/>
        <v>14189993.0472</v>
      </c>
      <c r="AD18" s="154">
        <f t="shared" si="7"/>
        <v>21.561093862577405</v>
      </c>
      <c r="AE18" s="156">
        <f t="shared" si="8"/>
        <v>5614000</v>
      </c>
      <c r="AF18" s="156">
        <f t="shared" si="9"/>
        <v>3462786</v>
      </c>
      <c r="AG18" s="156">
        <v>2151214</v>
      </c>
      <c r="AH18" s="153">
        <v>0</v>
      </c>
      <c r="AI18" s="153">
        <f t="shared" si="10"/>
        <v>-8575993.0472</v>
      </c>
      <c r="AJ18" s="154">
        <f t="shared" si="14"/>
        <v>32.93690613742259</v>
      </c>
      <c r="AK18" s="156">
        <f t="shared" si="11"/>
        <v>27464360</v>
      </c>
      <c r="AL18" s="154">
        <f t="shared" si="12"/>
        <v>0.20441037038547413</v>
      </c>
      <c r="AM18" s="157">
        <f t="shared" si="13"/>
        <v>8575993.0472</v>
      </c>
    </row>
    <row r="19" spans="1:39" ht="12.75">
      <c r="A19" s="158">
        <v>11</v>
      </c>
      <c r="B19" s="86" t="s">
        <v>207</v>
      </c>
      <c r="C19" s="134">
        <v>14</v>
      </c>
      <c r="D19" s="152">
        <v>8</v>
      </c>
      <c r="E19" s="150" t="s">
        <v>164</v>
      </c>
      <c r="F19" s="150">
        <v>110</v>
      </c>
      <c r="G19" s="150">
        <v>55230</v>
      </c>
      <c r="H19" s="150">
        <v>55970</v>
      </c>
      <c r="I19" s="150">
        <v>56550</v>
      </c>
      <c r="J19" s="150">
        <v>58000</v>
      </c>
      <c r="K19" s="150">
        <f t="shared" si="0"/>
        <v>225750</v>
      </c>
      <c r="L19" s="147">
        <v>5384</v>
      </c>
      <c r="M19" s="147">
        <v>5460</v>
      </c>
      <c r="N19" s="147">
        <v>5520</v>
      </c>
      <c r="O19" s="147">
        <v>5520</v>
      </c>
      <c r="P19" s="147">
        <f t="shared" si="1"/>
        <v>21884</v>
      </c>
      <c r="Q19" s="152">
        <f t="shared" si="15"/>
        <v>43072</v>
      </c>
      <c r="R19" s="152">
        <f t="shared" si="2"/>
        <v>43680</v>
      </c>
      <c r="S19" s="152">
        <f t="shared" si="3"/>
        <v>44160</v>
      </c>
      <c r="T19" s="152">
        <f t="shared" si="4"/>
        <v>44160</v>
      </c>
      <c r="U19" s="153">
        <f t="shared" si="5"/>
        <v>175072</v>
      </c>
      <c r="V19" s="158">
        <v>11</v>
      </c>
      <c r="W19" s="86" t="s">
        <v>207</v>
      </c>
      <c r="X19" s="134">
        <v>14</v>
      </c>
      <c r="Y19" s="152">
        <v>8</v>
      </c>
      <c r="Z19" s="150" t="s">
        <v>164</v>
      </c>
      <c r="AA19" s="150">
        <v>110</v>
      </c>
      <c r="AB19" s="154">
        <v>54.498</v>
      </c>
      <c r="AC19" s="155">
        <f t="shared" si="6"/>
        <v>9541073.855999999</v>
      </c>
      <c r="AD19" s="154">
        <f t="shared" si="7"/>
        <v>18.052572655821606</v>
      </c>
      <c r="AE19" s="156">
        <f t="shared" si="8"/>
        <v>3160500</v>
      </c>
      <c r="AF19" s="156">
        <f t="shared" si="9"/>
        <v>1982544</v>
      </c>
      <c r="AG19" s="156">
        <v>1177956</v>
      </c>
      <c r="AH19" s="153">
        <v>0</v>
      </c>
      <c r="AI19" s="153">
        <f t="shared" si="10"/>
        <v>-6380573.855999999</v>
      </c>
      <c r="AJ19" s="154">
        <f t="shared" si="14"/>
        <v>36.44542734417839</v>
      </c>
      <c r="AK19" s="156">
        <f t="shared" si="11"/>
        <v>33701360</v>
      </c>
      <c r="AL19" s="154">
        <v>0.188</v>
      </c>
      <c r="AM19" s="157">
        <f t="shared" si="13"/>
        <v>6380573.856</v>
      </c>
    </row>
    <row r="20" spans="1:39" ht="12.75">
      <c r="A20" s="158">
        <v>18</v>
      </c>
      <c r="B20" s="86" t="s">
        <v>208</v>
      </c>
      <c r="C20" s="134">
        <v>14</v>
      </c>
      <c r="D20" s="150">
        <v>8.8</v>
      </c>
      <c r="E20" s="150" t="s">
        <v>166</v>
      </c>
      <c r="F20" s="150">
        <v>67</v>
      </c>
      <c r="G20" s="150">
        <v>100</v>
      </c>
      <c r="H20" s="150">
        <v>0</v>
      </c>
      <c r="I20" s="150">
        <v>0</v>
      </c>
      <c r="J20" s="150">
        <v>0</v>
      </c>
      <c r="K20" s="150">
        <f t="shared" si="0"/>
        <v>100</v>
      </c>
      <c r="L20" s="147">
        <v>32</v>
      </c>
      <c r="M20" s="147"/>
      <c r="N20" s="147"/>
      <c r="O20" s="147"/>
      <c r="P20" s="147">
        <f t="shared" si="1"/>
        <v>32</v>
      </c>
      <c r="Q20" s="152">
        <f t="shared" si="15"/>
        <v>281.6</v>
      </c>
      <c r="R20" s="152">
        <f t="shared" si="2"/>
        <v>0</v>
      </c>
      <c r="S20" s="152">
        <f t="shared" si="3"/>
        <v>0</v>
      </c>
      <c r="T20" s="152">
        <f t="shared" si="4"/>
        <v>0</v>
      </c>
      <c r="U20" s="153">
        <f t="shared" si="5"/>
        <v>281.6</v>
      </c>
      <c r="V20" s="158">
        <v>18</v>
      </c>
      <c r="W20" s="86" t="s">
        <v>208</v>
      </c>
      <c r="X20" s="134">
        <v>14</v>
      </c>
      <c r="Y20" s="150">
        <v>8.8</v>
      </c>
      <c r="Z20" s="150" t="s">
        <v>166</v>
      </c>
      <c r="AA20" s="150">
        <v>67</v>
      </c>
      <c r="AB20" s="154">
        <v>52.216</v>
      </c>
      <c r="AC20" s="155">
        <f t="shared" si="6"/>
        <v>14704.0256</v>
      </c>
      <c r="AD20" s="154">
        <f t="shared" si="7"/>
        <v>4.971590909090908</v>
      </c>
      <c r="AE20" s="156">
        <f t="shared" si="8"/>
        <v>1400</v>
      </c>
      <c r="AF20" s="156">
        <f t="shared" si="9"/>
        <v>893</v>
      </c>
      <c r="AG20" s="156">
        <v>507</v>
      </c>
      <c r="AH20" s="153">
        <v>0</v>
      </c>
      <c r="AI20" s="153">
        <f t="shared" si="10"/>
        <v>-13304.0256</v>
      </c>
      <c r="AJ20" s="154">
        <f t="shared" si="14"/>
        <v>47.24440909090909</v>
      </c>
      <c r="AK20" s="156">
        <f t="shared" si="11"/>
        <v>30016</v>
      </c>
      <c r="AL20" s="154">
        <f t="shared" si="12"/>
        <v>0.04664179104477612</v>
      </c>
      <c r="AM20" s="157">
        <f t="shared" si="13"/>
        <v>13304.0256</v>
      </c>
    </row>
    <row r="21" spans="1:39" ht="14.25" customHeight="1">
      <c r="A21" s="158">
        <v>19</v>
      </c>
      <c r="B21" s="86" t="s">
        <v>209</v>
      </c>
      <c r="C21" s="134">
        <v>14</v>
      </c>
      <c r="D21" s="150">
        <v>9.6</v>
      </c>
      <c r="E21" s="150" t="s">
        <v>166</v>
      </c>
      <c r="F21" s="150">
        <v>67</v>
      </c>
      <c r="G21" s="150">
        <v>1000</v>
      </c>
      <c r="H21" s="150">
        <v>12000</v>
      </c>
      <c r="I21" s="150">
        <v>4000</v>
      </c>
      <c r="J21" s="150">
        <v>2000</v>
      </c>
      <c r="K21" s="150">
        <f t="shared" si="0"/>
        <v>19000</v>
      </c>
      <c r="L21" s="147">
        <v>50</v>
      </c>
      <c r="M21" s="147">
        <v>490</v>
      </c>
      <c r="N21" s="147">
        <v>130</v>
      </c>
      <c r="O21" s="147">
        <v>90</v>
      </c>
      <c r="P21" s="147">
        <f t="shared" si="1"/>
        <v>760</v>
      </c>
      <c r="Q21" s="152">
        <f t="shared" si="15"/>
        <v>480</v>
      </c>
      <c r="R21" s="152">
        <f t="shared" si="2"/>
        <v>4704</v>
      </c>
      <c r="S21" s="152">
        <f t="shared" si="3"/>
        <v>1248</v>
      </c>
      <c r="T21" s="152">
        <f t="shared" si="4"/>
        <v>864</v>
      </c>
      <c r="U21" s="153">
        <f t="shared" si="5"/>
        <v>7296</v>
      </c>
      <c r="V21" s="158">
        <v>19</v>
      </c>
      <c r="W21" s="86" t="s">
        <v>209</v>
      </c>
      <c r="X21" s="134">
        <v>14</v>
      </c>
      <c r="Y21" s="150">
        <v>9.6</v>
      </c>
      <c r="Z21" s="150" t="s">
        <v>166</v>
      </c>
      <c r="AA21" s="150">
        <v>67</v>
      </c>
      <c r="AB21" s="154">
        <v>52.216</v>
      </c>
      <c r="AC21" s="155">
        <f t="shared" si="6"/>
        <v>380967.936</v>
      </c>
      <c r="AD21" s="154">
        <f t="shared" si="7"/>
        <v>36.458333333333336</v>
      </c>
      <c r="AE21" s="156">
        <f t="shared" si="8"/>
        <v>266000</v>
      </c>
      <c r="AF21" s="156">
        <f t="shared" si="9"/>
        <v>188910</v>
      </c>
      <c r="AG21" s="156">
        <v>77090</v>
      </c>
      <c r="AH21" s="153">
        <v>0</v>
      </c>
      <c r="AI21" s="153">
        <f t="shared" si="10"/>
        <v>-114967.93599999999</v>
      </c>
      <c r="AJ21" s="154">
        <f t="shared" si="14"/>
        <v>15.757666666666665</v>
      </c>
      <c r="AK21" s="156">
        <f t="shared" si="11"/>
        <v>712880</v>
      </c>
      <c r="AL21" s="154">
        <f t="shared" si="12"/>
        <v>0.373134328358209</v>
      </c>
      <c r="AM21" s="157">
        <f t="shared" si="13"/>
        <v>114967.93599999999</v>
      </c>
    </row>
    <row r="22" spans="1:39" ht="12.75">
      <c r="A22" s="158">
        <v>24</v>
      </c>
      <c r="B22" s="86" t="s">
        <v>210</v>
      </c>
      <c r="C22" s="159">
        <v>14</v>
      </c>
      <c r="D22" s="160">
        <v>8.2</v>
      </c>
      <c r="E22" s="159" t="s">
        <v>164</v>
      </c>
      <c r="F22" s="161">
        <v>110</v>
      </c>
      <c r="G22" s="161">
        <v>45000</v>
      </c>
      <c r="H22" s="161">
        <v>46000</v>
      </c>
      <c r="I22" s="161">
        <v>49000</v>
      </c>
      <c r="J22" s="161">
        <v>47000</v>
      </c>
      <c r="K22" s="150">
        <f t="shared" si="0"/>
        <v>187000</v>
      </c>
      <c r="L22" s="162">
        <v>2338</v>
      </c>
      <c r="M22" s="162">
        <v>2426</v>
      </c>
      <c r="N22" s="162">
        <v>2516</v>
      </c>
      <c r="O22" s="162">
        <v>2392</v>
      </c>
      <c r="P22" s="147">
        <f t="shared" si="1"/>
        <v>9672</v>
      </c>
      <c r="Q22" s="152">
        <f t="shared" si="15"/>
        <v>19171.6</v>
      </c>
      <c r="R22" s="152">
        <f t="shared" si="2"/>
        <v>19893.199999999997</v>
      </c>
      <c r="S22" s="152">
        <f t="shared" si="3"/>
        <v>20631.199999999997</v>
      </c>
      <c r="T22" s="152">
        <f t="shared" si="4"/>
        <v>19614.399999999998</v>
      </c>
      <c r="U22" s="153">
        <f t="shared" si="5"/>
        <v>79310.4</v>
      </c>
      <c r="V22" s="158">
        <v>24</v>
      </c>
      <c r="W22" s="86" t="s">
        <v>210</v>
      </c>
      <c r="X22" s="159">
        <v>14</v>
      </c>
      <c r="Y22" s="160">
        <v>8.2</v>
      </c>
      <c r="Z22" s="159" t="s">
        <v>164</v>
      </c>
      <c r="AA22" s="161">
        <v>110</v>
      </c>
      <c r="AB22" s="154">
        <v>54.498</v>
      </c>
      <c r="AC22" s="155">
        <f t="shared" si="6"/>
        <v>4322258.179199999</v>
      </c>
      <c r="AD22" s="154">
        <f t="shared" si="7"/>
        <v>33.01067703605076</v>
      </c>
      <c r="AE22" s="156">
        <v>2618090</v>
      </c>
      <c r="AF22" s="156">
        <f t="shared" si="9"/>
        <v>1669590</v>
      </c>
      <c r="AG22" s="156">
        <v>948500</v>
      </c>
      <c r="AH22" s="153">
        <v>0</v>
      </c>
      <c r="AI22" s="153">
        <f t="shared" si="10"/>
        <v>-1704168.1791999992</v>
      </c>
      <c r="AJ22" s="154">
        <f t="shared" si="14"/>
        <v>21.487322963949232</v>
      </c>
      <c r="AK22" s="156">
        <f t="shared" si="11"/>
        <v>14894880</v>
      </c>
      <c r="AL22" s="154">
        <f t="shared" si="12"/>
        <v>0.17577113746468584</v>
      </c>
      <c r="AM22" s="157">
        <f t="shared" si="13"/>
        <v>1704168.179199999</v>
      </c>
    </row>
    <row r="23" spans="1:39" ht="12.75">
      <c r="A23" s="158"/>
      <c r="B23" s="163" t="s">
        <v>28</v>
      </c>
      <c r="C23" s="164">
        <v>14</v>
      </c>
      <c r="D23" s="160"/>
      <c r="E23" s="159"/>
      <c r="F23" s="161"/>
      <c r="G23" s="165">
        <f>SUM(G13:G22)</f>
        <v>337950</v>
      </c>
      <c r="H23" s="165">
        <f>SUM(H13:H22)</f>
        <v>793755</v>
      </c>
      <c r="I23" s="165">
        <f>SUM(I13:I22)</f>
        <v>1010860</v>
      </c>
      <c r="J23" s="165">
        <f>SUM(J13:J22)</f>
        <v>426000</v>
      </c>
      <c r="K23" s="165">
        <f>SUM(K13:K22)</f>
        <v>2568565</v>
      </c>
      <c r="L23" s="165">
        <f aca="true" t="shared" si="16" ref="L23:AI23">SUM(L13:L22)</f>
        <v>22215</v>
      </c>
      <c r="M23" s="165">
        <f t="shared" si="16"/>
        <v>32088</v>
      </c>
      <c r="N23" s="165">
        <f t="shared" si="16"/>
        <v>35766</v>
      </c>
      <c r="O23" s="165">
        <f t="shared" si="16"/>
        <v>24022</v>
      </c>
      <c r="P23" s="166">
        <f t="shared" si="16"/>
        <v>114091</v>
      </c>
      <c r="Q23" s="167">
        <f t="shared" si="16"/>
        <v>196137.40000000002</v>
      </c>
      <c r="R23" s="167">
        <f t="shared" si="16"/>
        <v>350730.80000000005</v>
      </c>
      <c r="S23" s="167">
        <f t="shared" si="16"/>
        <v>410744.8</v>
      </c>
      <c r="T23" s="167">
        <f t="shared" si="16"/>
        <v>220926.80000000002</v>
      </c>
      <c r="U23" s="168">
        <f t="shared" si="16"/>
        <v>1178539.7999999998</v>
      </c>
      <c r="V23" s="168"/>
      <c r="W23" s="163" t="s">
        <v>28</v>
      </c>
      <c r="X23" s="164">
        <v>14</v>
      </c>
      <c r="Y23" s="168"/>
      <c r="Z23" s="168"/>
      <c r="AA23" s="168"/>
      <c r="AB23" s="169">
        <f>AC23/U23</f>
        <v>54.3062438821328</v>
      </c>
      <c r="AC23" s="168">
        <f t="shared" si="16"/>
        <v>64002069.8036</v>
      </c>
      <c r="AD23" s="169">
        <f t="shared" si="7"/>
        <v>30.512333991605548</v>
      </c>
      <c r="AE23" s="170">
        <f t="shared" si="16"/>
        <v>35960000</v>
      </c>
      <c r="AF23" s="170">
        <f t="shared" si="16"/>
        <v>23000007</v>
      </c>
      <c r="AG23" s="170">
        <f t="shared" si="16"/>
        <v>12959993</v>
      </c>
      <c r="AH23" s="170">
        <f t="shared" si="16"/>
        <v>0</v>
      </c>
      <c r="AI23" s="168">
        <f t="shared" si="16"/>
        <v>-28042069.8036</v>
      </c>
      <c r="AJ23" s="169">
        <f t="shared" si="14"/>
        <v>23.793909890527246</v>
      </c>
      <c r="AK23" s="171">
        <f>SUM(AK13:AK22)</f>
        <v>162906772</v>
      </c>
      <c r="AL23" s="169">
        <f t="shared" si="12"/>
        <v>0.22073974923522516</v>
      </c>
      <c r="AM23" s="172">
        <f>SUM(AM13:AM22)</f>
        <v>28042069.8036</v>
      </c>
    </row>
    <row r="24" spans="1:39" ht="15">
      <c r="A24" s="63"/>
      <c r="B24" s="135"/>
      <c r="C24" s="136"/>
      <c r="D24" s="137"/>
      <c r="E24" s="138"/>
      <c r="F24" s="31"/>
      <c r="G24" s="139"/>
      <c r="H24" s="139"/>
      <c r="I24" s="139"/>
      <c r="J24" s="139"/>
      <c r="K24" s="139"/>
      <c r="L24" s="139"/>
      <c r="M24" s="139"/>
      <c r="N24" s="139"/>
      <c r="O24" s="139"/>
      <c r="P24" s="140"/>
      <c r="Q24" s="141"/>
      <c r="R24" s="141"/>
      <c r="S24" s="141"/>
      <c r="T24" s="141"/>
      <c r="U24" s="142"/>
      <c r="V24" s="142"/>
      <c r="W24" s="142"/>
      <c r="X24" s="142"/>
      <c r="Y24" s="142"/>
      <c r="Z24" s="142"/>
      <c r="AA24" s="142"/>
      <c r="AB24" s="143"/>
      <c r="AC24" s="142"/>
      <c r="AD24" s="143"/>
      <c r="AE24" s="144"/>
      <c r="AF24" s="144"/>
      <c r="AG24" s="144"/>
      <c r="AH24" s="144"/>
      <c r="AI24" s="142"/>
      <c r="AJ24" s="143"/>
      <c r="AK24" s="145"/>
      <c r="AL24" s="143"/>
      <c r="AM24" s="146"/>
    </row>
    <row r="25" spans="5:36" ht="20.25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W25" s="65" t="s">
        <v>256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</row>
    <row r="26" spans="5:36" ht="20.25">
      <c r="E26" s="116"/>
      <c r="F26" s="116"/>
      <c r="G26" s="116"/>
      <c r="H26" s="116"/>
      <c r="I26" s="133"/>
      <c r="N26" s="116"/>
      <c r="O26" s="116"/>
      <c r="W26" s="65" t="s">
        <v>257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 t="s">
        <v>258</v>
      </c>
      <c r="AJ26" s="65"/>
    </row>
  </sheetData>
  <sheetProtection/>
  <mergeCells count="35">
    <mergeCell ref="G9:K10"/>
    <mergeCell ref="V9:V11"/>
    <mergeCell ref="W9:W11"/>
    <mergeCell ref="Q9:U10"/>
    <mergeCell ref="E9:E11"/>
    <mergeCell ref="AF10:AF11"/>
    <mergeCell ref="AG10:AG11"/>
    <mergeCell ref="AH10:AH11"/>
    <mergeCell ref="AC9:AC11"/>
    <mergeCell ref="AD9:AD11"/>
    <mergeCell ref="Q1:T1"/>
    <mergeCell ref="A6:U6"/>
    <mergeCell ref="A7:U7"/>
    <mergeCell ref="Y9:Y11"/>
    <mergeCell ref="F9:F11"/>
    <mergeCell ref="Z9:Z11"/>
    <mergeCell ref="AA9:AA11"/>
    <mergeCell ref="X9:X11"/>
    <mergeCell ref="A12:AM12"/>
    <mergeCell ref="L9:P10"/>
    <mergeCell ref="A9:A11"/>
    <mergeCell ref="B9:B11"/>
    <mergeCell ref="C9:C11"/>
    <mergeCell ref="D9:D11"/>
    <mergeCell ref="AK9:AK11"/>
    <mergeCell ref="AB8:AE8"/>
    <mergeCell ref="AB7:AE7"/>
    <mergeCell ref="AB6:AE6"/>
    <mergeCell ref="AM9:AM11"/>
    <mergeCell ref="AL9:AL10"/>
    <mergeCell ref="AJ9:AJ11"/>
    <mergeCell ref="AE9:AE11"/>
    <mergeCell ref="AI9:AI11"/>
    <mergeCell ref="AB9:AB11"/>
    <mergeCell ref="AF9:AH9"/>
  </mergeCells>
  <printOptions/>
  <pageMargins left="0.11811023622047245" right="0.11811023622047245" top="0.3937007874015748" bottom="0.35433070866141736" header="0.31496062992125984" footer="0.31496062992125984"/>
  <pageSetup fitToHeight="5" fitToWidth="2" horizontalDpi="600" verticalDpi="600" orientation="landscape" paperSize="9" scale="72" r:id="rId1"/>
  <colBreaks count="1" manualBreakCount="1">
    <brk id="2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3"/>
  <sheetViews>
    <sheetView view="pageBreakPreview" zoomScale="75" zoomScaleSheetLayoutView="75" zoomScalePageLayoutView="0" workbookViewId="0" topLeftCell="A31">
      <selection activeCell="I4" sqref="I4"/>
    </sheetView>
  </sheetViews>
  <sheetFormatPr defaultColWidth="9.00390625" defaultRowHeight="12.75"/>
  <cols>
    <col min="1" max="1" width="9.00390625" style="34" customWidth="1"/>
    <col min="2" max="2" width="40.25390625" style="33" customWidth="1"/>
    <col min="3" max="3" width="9.375" style="33" customWidth="1"/>
    <col min="4" max="4" width="10.375" style="33" customWidth="1"/>
    <col min="5" max="5" width="4.875" style="33" customWidth="1"/>
    <col min="6" max="6" width="10.125" style="25" customWidth="1"/>
    <col min="7" max="7" width="14.25390625" style="25" customWidth="1"/>
    <col min="8" max="8" width="13.00390625" style="25" customWidth="1"/>
    <col min="9" max="9" width="7.375" style="25" customWidth="1"/>
    <col min="10" max="10" width="13.375" style="25" customWidth="1"/>
    <col min="11" max="11" width="12.75390625" style="25" customWidth="1"/>
    <col min="12" max="12" width="14.375" style="25" customWidth="1"/>
    <col min="13" max="13" width="7.375" style="33" customWidth="1"/>
    <col min="14" max="14" width="6.25390625" style="33" customWidth="1"/>
    <col min="15" max="15" width="4.75390625" style="33" customWidth="1"/>
    <col min="16" max="16" width="5.125" style="33" customWidth="1"/>
    <col min="17" max="17" width="4.75390625" style="33" customWidth="1"/>
    <col min="18" max="18" width="5.00390625" style="33" customWidth="1"/>
    <col min="19" max="19" width="5.875" style="33" customWidth="1"/>
    <col min="20" max="20" width="6.75390625" style="33" customWidth="1"/>
    <col min="21" max="21" width="6.00390625" style="33" customWidth="1"/>
    <col min="22" max="22" width="5.75390625" style="33" customWidth="1"/>
    <col min="23" max="23" width="5.875" style="33" customWidth="1"/>
    <col min="24" max="24" width="6.00390625" style="33" customWidth="1"/>
    <col min="25" max="25" width="5.75390625" style="33" customWidth="1"/>
    <col min="26" max="16384" width="9.125" style="33" customWidth="1"/>
  </cols>
  <sheetData>
    <row r="1" spans="9:12" ht="15.75">
      <c r="I1" s="178" t="s">
        <v>245</v>
      </c>
      <c r="L1" s="178"/>
    </row>
    <row r="2" spans="9:23" ht="15.75">
      <c r="I2" s="178" t="s">
        <v>253</v>
      </c>
      <c r="L2" s="178"/>
      <c r="T2" s="54"/>
      <c r="U2" s="54"/>
      <c r="V2" s="54"/>
      <c r="W2" s="54"/>
    </row>
    <row r="3" spans="9:23" ht="15.75">
      <c r="I3" s="179" t="s">
        <v>251</v>
      </c>
      <c r="L3" s="178"/>
      <c r="T3" s="54"/>
      <c r="U3" s="54"/>
      <c r="V3" s="54"/>
      <c r="W3" s="54"/>
    </row>
    <row r="4" spans="9:23" ht="15.75">
      <c r="I4" s="178" t="s">
        <v>252</v>
      </c>
      <c r="L4" s="178"/>
      <c r="T4" s="54"/>
      <c r="U4" s="54"/>
      <c r="V4" s="54"/>
      <c r="W4" s="54"/>
    </row>
    <row r="5" spans="12:23" ht="15.75">
      <c r="L5" s="178"/>
      <c r="T5" s="54"/>
      <c r="U5" s="54"/>
      <c r="V5" s="54"/>
      <c r="W5" s="54"/>
    </row>
    <row r="6" spans="4:23" ht="18.75">
      <c r="D6" s="246" t="s">
        <v>99</v>
      </c>
      <c r="E6" s="246"/>
      <c r="F6" s="246"/>
      <c r="G6" s="246"/>
      <c r="H6" s="246"/>
      <c r="I6" s="246"/>
      <c r="J6" s="180"/>
      <c r="T6" s="54"/>
      <c r="U6" s="54"/>
      <c r="V6" s="54"/>
      <c r="W6" s="54"/>
    </row>
    <row r="7" spans="4:23" ht="18.75">
      <c r="D7" s="246" t="s">
        <v>254</v>
      </c>
      <c r="E7" s="246"/>
      <c r="F7" s="246"/>
      <c r="G7" s="246"/>
      <c r="H7" s="246"/>
      <c r="I7" s="246"/>
      <c r="J7" s="180"/>
      <c r="T7" s="54"/>
      <c r="U7" s="54"/>
      <c r="V7" s="54"/>
      <c r="W7" s="54"/>
    </row>
    <row r="8" spans="4:23" ht="18.75">
      <c r="D8" s="246" t="s">
        <v>255</v>
      </c>
      <c r="E8" s="246"/>
      <c r="F8" s="246"/>
      <c r="G8" s="246"/>
      <c r="H8" s="246"/>
      <c r="I8" s="246"/>
      <c r="J8" s="180"/>
      <c r="T8" s="54"/>
      <c r="U8" s="54"/>
      <c r="V8" s="54"/>
      <c r="W8" s="54"/>
    </row>
    <row r="9" spans="1:23" ht="15">
      <c r="A9" s="34" t="s">
        <v>44</v>
      </c>
      <c r="D9" s="252" t="s">
        <v>243</v>
      </c>
      <c r="E9" s="252"/>
      <c r="F9" s="252"/>
      <c r="G9" s="252"/>
      <c r="H9" s="252"/>
      <c r="I9" s="252"/>
      <c r="J9" s="36"/>
      <c r="K9" s="36"/>
      <c r="T9" s="253"/>
      <c r="U9" s="253"/>
      <c r="V9" s="253"/>
      <c r="W9" s="253"/>
    </row>
    <row r="10" spans="4:23" ht="15">
      <c r="D10" s="251" t="s">
        <v>100</v>
      </c>
      <c r="E10" s="251"/>
      <c r="F10" s="251"/>
      <c r="G10" s="251"/>
      <c r="H10" s="251"/>
      <c r="I10" s="251"/>
      <c r="J10" s="51"/>
      <c r="K10" s="51"/>
      <c r="T10" s="254"/>
      <c r="U10" s="254"/>
      <c r="V10" s="254"/>
      <c r="W10" s="254"/>
    </row>
    <row r="11" spans="2:25" ht="15">
      <c r="B11" s="50"/>
      <c r="C11" s="50"/>
      <c r="D11" s="255" t="s">
        <v>244</v>
      </c>
      <c r="E11" s="255"/>
      <c r="F11" s="255"/>
      <c r="G11" s="255"/>
      <c r="H11" s="255"/>
      <c r="I11" s="255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5">
      <c r="A12" s="24"/>
      <c r="B12" s="25" t="s">
        <v>44</v>
      </c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s="122" customFormat="1" ht="15.75" customHeight="1">
      <c r="A13" s="248" t="s">
        <v>46</v>
      </c>
      <c r="B13" s="249" t="s">
        <v>40</v>
      </c>
      <c r="C13" s="248" t="s">
        <v>41</v>
      </c>
      <c r="D13" s="248" t="s">
        <v>42</v>
      </c>
      <c r="E13" s="248" t="s">
        <v>85</v>
      </c>
      <c r="F13" s="249" t="s">
        <v>68</v>
      </c>
      <c r="G13" s="249"/>
      <c r="H13" s="249"/>
      <c r="I13" s="249"/>
      <c r="J13" s="249"/>
      <c r="K13" s="249"/>
      <c r="L13" s="24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s="123" customFormat="1" ht="15" customHeight="1">
      <c r="A14" s="248"/>
      <c r="B14" s="249"/>
      <c r="C14" s="248"/>
      <c r="D14" s="248"/>
      <c r="E14" s="248"/>
      <c r="F14" s="248" t="s">
        <v>98</v>
      </c>
      <c r="G14" s="248" t="s">
        <v>47</v>
      </c>
      <c r="H14" s="248" t="s">
        <v>48</v>
      </c>
      <c r="I14" s="248" t="s">
        <v>84</v>
      </c>
      <c r="J14" s="248" t="s">
        <v>49</v>
      </c>
      <c r="K14" s="248" t="s">
        <v>50</v>
      </c>
      <c r="L14" s="248" t="s">
        <v>51</v>
      </c>
      <c r="M14" s="31"/>
      <c r="N14" s="60"/>
      <c r="O14" s="31"/>
      <c r="P14" s="31"/>
      <c r="Q14" s="31"/>
      <c r="R14" s="31"/>
      <c r="S14" s="31"/>
      <c r="T14" s="32"/>
      <c r="U14" s="31"/>
      <c r="V14" s="31"/>
      <c r="W14" s="31"/>
      <c r="X14" s="31"/>
      <c r="Y14" s="31"/>
    </row>
    <row r="15" spans="1:25" s="123" customFormat="1" ht="52.5" customHeight="1">
      <c r="A15" s="248"/>
      <c r="B15" s="249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31"/>
      <c r="N15" s="60"/>
      <c r="O15" s="31"/>
      <c r="P15" s="31"/>
      <c r="Q15" s="31"/>
      <c r="R15" s="31"/>
      <c r="S15" s="31"/>
      <c r="T15" s="32"/>
      <c r="U15" s="31"/>
      <c r="V15" s="31"/>
      <c r="W15" s="31"/>
      <c r="X15" s="31"/>
      <c r="Y15" s="31"/>
    </row>
    <row r="16" spans="1:25" s="123" customFormat="1" ht="15">
      <c r="A16" s="197">
        <v>1</v>
      </c>
      <c r="B16" s="197">
        <v>2</v>
      </c>
      <c r="C16" s="197">
        <v>3</v>
      </c>
      <c r="D16" s="197">
        <v>4</v>
      </c>
      <c r="E16" s="197">
        <v>5</v>
      </c>
      <c r="F16" s="197">
        <v>6</v>
      </c>
      <c r="G16" s="197">
        <v>7</v>
      </c>
      <c r="H16" s="197">
        <v>8</v>
      </c>
      <c r="I16" s="197">
        <v>9</v>
      </c>
      <c r="J16" s="197">
        <v>10</v>
      </c>
      <c r="K16" s="197">
        <v>11</v>
      </c>
      <c r="L16" s="197">
        <v>12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">
      <c r="A17" s="26">
        <v>1</v>
      </c>
      <c r="B17" s="196" t="s">
        <v>153</v>
      </c>
      <c r="C17" s="70">
        <v>11.85</v>
      </c>
      <c r="D17" s="26" t="s">
        <v>163</v>
      </c>
      <c r="E17" s="26">
        <v>116</v>
      </c>
      <c r="F17" s="26">
        <v>31959.5</v>
      </c>
      <c r="G17" s="70">
        <v>378720.08</v>
      </c>
      <c r="H17" s="26">
        <v>911957</v>
      </c>
      <c r="I17" s="26">
        <v>11</v>
      </c>
      <c r="J17" s="26">
        <v>10332154</v>
      </c>
      <c r="K17" s="125">
        <v>12981722.8</v>
      </c>
      <c r="L17" s="26">
        <v>-2649568.8</v>
      </c>
      <c r="M17" s="61"/>
      <c r="N17" s="52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5">
      <c r="A18" s="26">
        <v>2</v>
      </c>
      <c r="B18" s="196" t="s">
        <v>143</v>
      </c>
      <c r="C18" s="70">
        <v>7.6</v>
      </c>
      <c r="D18" s="26" t="s">
        <v>164</v>
      </c>
      <c r="E18" s="26">
        <v>110</v>
      </c>
      <c r="F18" s="26">
        <v>12317</v>
      </c>
      <c r="G18" s="70">
        <v>93609.2</v>
      </c>
      <c r="H18" s="26">
        <v>188542</v>
      </c>
      <c r="I18" s="26">
        <v>11</v>
      </c>
      <c r="J18" s="26">
        <v>2116467</v>
      </c>
      <c r="K18" s="26">
        <v>3208725.3</v>
      </c>
      <c r="L18" s="26">
        <v>-1092258.3</v>
      </c>
      <c r="M18" s="61"/>
      <c r="N18" s="52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5">
      <c r="A19" s="26">
        <v>3</v>
      </c>
      <c r="B19" s="196" t="s">
        <v>144</v>
      </c>
      <c r="C19" s="70">
        <v>8.5</v>
      </c>
      <c r="D19" s="26" t="s">
        <v>164</v>
      </c>
      <c r="E19" s="26">
        <v>110</v>
      </c>
      <c r="F19" s="26">
        <v>10865</v>
      </c>
      <c r="G19" s="70">
        <v>92352.5</v>
      </c>
      <c r="H19" s="26">
        <v>168629</v>
      </c>
      <c r="I19" s="26">
        <v>11</v>
      </c>
      <c r="J19" s="26">
        <v>1878491</v>
      </c>
      <c r="K19" s="26">
        <v>3165648.3</v>
      </c>
      <c r="L19" s="125">
        <v>-1287157.3</v>
      </c>
      <c r="M19" s="61"/>
      <c r="N19" s="52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5">
      <c r="A20" s="26">
        <v>4</v>
      </c>
      <c r="B20" s="196" t="s">
        <v>145</v>
      </c>
      <c r="C20" s="70">
        <v>18.4</v>
      </c>
      <c r="D20" s="26" t="s">
        <v>165</v>
      </c>
      <c r="E20" s="26">
        <v>116</v>
      </c>
      <c r="F20" s="26">
        <v>5914.5</v>
      </c>
      <c r="G20" s="70">
        <v>108826.8</v>
      </c>
      <c r="H20" s="26">
        <v>242245</v>
      </c>
      <c r="I20" s="26">
        <v>11</v>
      </c>
      <c r="J20" s="26">
        <v>2696398</v>
      </c>
      <c r="K20" s="26">
        <v>3730352.4</v>
      </c>
      <c r="L20" s="125">
        <v>-1033954.4</v>
      </c>
      <c r="M20" s="61"/>
      <c r="N20" s="52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5">
      <c r="A21" s="26" t="s">
        <v>146</v>
      </c>
      <c r="B21" s="196" t="s">
        <v>147</v>
      </c>
      <c r="C21" s="70">
        <v>18.3</v>
      </c>
      <c r="D21" s="26" t="s">
        <v>165</v>
      </c>
      <c r="E21" s="26">
        <v>116</v>
      </c>
      <c r="F21" s="26">
        <v>2250</v>
      </c>
      <c r="G21" s="70">
        <v>41175</v>
      </c>
      <c r="H21" s="26">
        <v>92006</v>
      </c>
      <c r="I21" s="26">
        <v>11</v>
      </c>
      <c r="J21" s="26">
        <v>1017309</v>
      </c>
      <c r="K21" s="26">
        <v>1411391.9</v>
      </c>
      <c r="L21" s="125">
        <v>-394082.9</v>
      </c>
      <c r="M21" s="61"/>
      <c r="N21" s="52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5">
      <c r="A22" s="26">
        <v>5</v>
      </c>
      <c r="B22" s="196" t="s">
        <v>148</v>
      </c>
      <c r="C22" s="70">
        <v>8.8</v>
      </c>
      <c r="D22" s="26" t="s">
        <v>164</v>
      </c>
      <c r="E22" s="26">
        <v>110</v>
      </c>
      <c r="F22" s="26">
        <v>7992.5</v>
      </c>
      <c r="G22" s="70">
        <v>70334</v>
      </c>
      <c r="H22" s="26">
        <v>147610</v>
      </c>
      <c r="I22" s="26">
        <v>11</v>
      </c>
      <c r="J22" s="26">
        <v>1582634</v>
      </c>
      <c r="K22" s="26">
        <v>2410900.7</v>
      </c>
      <c r="L22" s="125">
        <v>-828266.7</v>
      </c>
      <c r="M22" s="61"/>
      <c r="N22" s="52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5">
      <c r="A23" s="26">
        <v>5</v>
      </c>
      <c r="B23" s="196" t="s">
        <v>149</v>
      </c>
      <c r="C23" s="70">
        <v>11.1</v>
      </c>
      <c r="D23" s="26" t="s">
        <v>164</v>
      </c>
      <c r="E23" s="26">
        <v>110</v>
      </c>
      <c r="F23" s="26">
        <v>6507.5</v>
      </c>
      <c r="G23" s="70">
        <v>72233.25</v>
      </c>
      <c r="H23" s="26">
        <v>127764</v>
      </c>
      <c r="I23" s="26">
        <v>11</v>
      </c>
      <c r="J23" s="26">
        <v>1497778</v>
      </c>
      <c r="K23" s="125">
        <v>2476003</v>
      </c>
      <c r="L23" s="125">
        <v>-978225</v>
      </c>
      <c r="M23" s="61"/>
      <c r="N23" s="52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5">
      <c r="A24" s="26">
        <v>6</v>
      </c>
      <c r="B24" s="196" t="s">
        <v>150</v>
      </c>
      <c r="C24" s="70">
        <v>13.1</v>
      </c>
      <c r="D24" s="26" t="s">
        <v>164</v>
      </c>
      <c r="E24" s="26">
        <v>110</v>
      </c>
      <c r="F24" s="26">
        <v>6416</v>
      </c>
      <c r="G24" s="70">
        <v>84049.6</v>
      </c>
      <c r="H24" s="26">
        <v>195901</v>
      </c>
      <c r="I24" s="26">
        <v>11</v>
      </c>
      <c r="J24" s="26">
        <v>2173229</v>
      </c>
      <c r="K24" s="26">
        <v>2881042.4</v>
      </c>
      <c r="L24" s="125">
        <v>-707813.4</v>
      </c>
      <c r="M24" s="61"/>
      <c r="N24" s="52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5">
      <c r="A25" s="26">
        <v>8</v>
      </c>
      <c r="B25" s="196" t="s">
        <v>151</v>
      </c>
      <c r="C25" s="70">
        <v>6.4</v>
      </c>
      <c r="D25" s="26" t="s">
        <v>164</v>
      </c>
      <c r="E25" s="26">
        <v>110</v>
      </c>
      <c r="F25" s="26">
        <v>12349.5</v>
      </c>
      <c r="G25" s="70">
        <v>79036.8</v>
      </c>
      <c r="H25" s="26">
        <v>197981</v>
      </c>
      <c r="I25" s="26">
        <v>11</v>
      </c>
      <c r="J25" s="26">
        <v>2214163</v>
      </c>
      <c r="K25" s="26">
        <v>2709214.3</v>
      </c>
      <c r="L25" s="26">
        <v>-495051.3</v>
      </c>
      <c r="M25" s="61"/>
      <c r="N25" s="52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5">
      <c r="A26" s="26">
        <v>9</v>
      </c>
      <c r="B26" s="196" t="s">
        <v>152</v>
      </c>
      <c r="C26" s="70">
        <v>7.4</v>
      </c>
      <c r="D26" s="26" t="s">
        <v>166</v>
      </c>
      <c r="E26" s="26">
        <v>67</v>
      </c>
      <c r="F26" s="26">
        <v>10900.5</v>
      </c>
      <c r="G26" s="70">
        <v>80663.7</v>
      </c>
      <c r="H26" s="26">
        <v>234988</v>
      </c>
      <c r="I26" s="26">
        <v>11</v>
      </c>
      <c r="J26" s="26">
        <v>2632105</v>
      </c>
      <c r="K26" s="26">
        <v>2765581</v>
      </c>
      <c r="L26" s="125">
        <v>-133476</v>
      </c>
      <c r="M26" s="61"/>
      <c r="N26" s="52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5">
      <c r="A27" s="26">
        <v>10</v>
      </c>
      <c r="B27" s="196" t="s">
        <v>154</v>
      </c>
      <c r="C27" s="124" t="s">
        <v>230</v>
      </c>
      <c r="D27" s="26" t="s">
        <v>164</v>
      </c>
      <c r="E27" s="26">
        <v>110</v>
      </c>
      <c r="F27" s="26">
        <v>11720</v>
      </c>
      <c r="G27" s="70">
        <v>209788</v>
      </c>
      <c r="H27" s="26">
        <v>416232</v>
      </c>
      <c r="I27" s="26">
        <v>11</v>
      </c>
      <c r="J27" s="26">
        <v>4687078</v>
      </c>
      <c r="K27" s="26">
        <v>7191088.7</v>
      </c>
      <c r="L27" s="26">
        <v>-2504010.7</v>
      </c>
      <c r="M27" s="61"/>
      <c r="N27" s="52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15">
      <c r="A28" s="26">
        <v>11</v>
      </c>
      <c r="B28" s="196" t="s">
        <v>155</v>
      </c>
      <c r="C28" s="70">
        <v>8</v>
      </c>
      <c r="D28" s="26" t="s">
        <v>164</v>
      </c>
      <c r="E28" s="26">
        <v>110</v>
      </c>
      <c r="F28" s="26">
        <v>16207</v>
      </c>
      <c r="G28" s="70">
        <v>129656</v>
      </c>
      <c r="H28" s="26">
        <v>226040</v>
      </c>
      <c r="I28" s="26">
        <v>11</v>
      </c>
      <c r="J28" s="26">
        <v>2537036</v>
      </c>
      <c r="K28" s="26">
        <v>4444333.3</v>
      </c>
      <c r="L28" s="26">
        <v>-1907297.3</v>
      </c>
      <c r="M28" s="61"/>
      <c r="N28" s="5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15">
      <c r="A29" s="26">
        <v>13</v>
      </c>
      <c r="B29" s="196" t="s">
        <v>156</v>
      </c>
      <c r="C29" s="70">
        <v>11</v>
      </c>
      <c r="D29" s="26" t="s">
        <v>165</v>
      </c>
      <c r="E29" s="26">
        <v>116</v>
      </c>
      <c r="F29" s="26">
        <v>9218</v>
      </c>
      <c r="G29" s="70">
        <v>101398</v>
      </c>
      <c r="H29" s="26">
        <v>229813</v>
      </c>
      <c r="I29" s="26">
        <v>11</v>
      </c>
      <c r="J29" s="26">
        <v>2565850</v>
      </c>
      <c r="K29" s="26">
        <v>3475708.9</v>
      </c>
      <c r="L29" s="26">
        <v>-909858.9</v>
      </c>
      <c r="M29" s="61"/>
      <c r="N29" s="5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15">
      <c r="A30" s="26">
        <v>14</v>
      </c>
      <c r="B30" s="196" t="s">
        <v>157</v>
      </c>
      <c r="C30" s="70">
        <v>12.5</v>
      </c>
      <c r="D30" s="26" t="s">
        <v>164</v>
      </c>
      <c r="E30" s="26">
        <v>110</v>
      </c>
      <c r="F30" s="26">
        <v>6282</v>
      </c>
      <c r="G30" s="70">
        <v>78525</v>
      </c>
      <c r="H30" s="26">
        <v>183011</v>
      </c>
      <c r="I30" s="26">
        <v>11</v>
      </c>
      <c r="J30" s="26">
        <v>2035856</v>
      </c>
      <c r="K30" s="26">
        <v>2691670.8</v>
      </c>
      <c r="L30" s="26">
        <v>-655814.8</v>
      </c>
      <c r="M30" s="61"/>
      <c r="N30" s="52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5">
      <c r="A31" s="26">
        <v>15</v>
      </c>
      <c r="B31" s="196" t="s">
        <v>158</v>
      </c>
      <c r="C31" s="70">
        <v>11.1</v>
      </c>
      <c r="D31" s="26" t="s">
        <v>163</v>
      </c>
      <c r="E31" s="26">
        <v>116</v>
      </c>
      <c r="F31" s="26">
        <v>9223.5</v>
      </c>
      <c r="G31" s="70">
        <v>102380.9</v>
      </c>
      <c r="H31" s="26">
        <v>238071</v>
      </c>
      <c r="I31" s="26">
        <v>11</v>
      </c>
      <c r="J31" s="26">
        <v>2700384</v>
      </c>
      <c r="K31" s="26">
        <v>3509398.9</v>
      </c>
      <c r="L31" s="26">
        <v>-809014.9</v>
      </c>
      <c r="M31" s="61"/>
      <c r="N31" s="5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5">
      <c r="A32" s="26">
        <v>17</v>
      </c>
      <c r="B32" s="196" t="s">
        <v>159</v>
      </c>
      <c r="C32" s="70">
        <v>12</v>
      </c>
      <c r="D32" s="26" t="s">
        <v>164</v>
      </c>
      <c r="E32" s="26">
        <v>110</v>
      </c>
      <c r="F32" s="26">
        <v>6842</v>
      </c>
      <c r="G32" s="70">
        <v>82104</v>
      </c>
      <c r="H32" s="26">
        <v>195713</v>
      </c>
      <c r="I32" s="26">
        <v>11</v>
      </c>
      <c r="J32" s="26">
        <v>2201355</v>
      </c>
      <c r="K32" s="26">
        <v>2814351.4</v>
      </c>
      <c r="L32" s="26">
        <v>-612996.4</v>
      </c>
      <c r="M32" s="61"/>
      <c r="N32" s="52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5">
      <c r="A33" s="26">
        <v>19</v>
      </c>
      <c r="B33" s="196" t="s">
        <v>160</v>
      </c>
      <c r="C33" s="70">
        <v>9.6</v>
      </c>
      <c r="D33" s="26" t="s">
        <v>166</v>
      </c>
      <c r="E33" s="26">
        <v>67</v>
      </c>
      <c r="F33" s="26">
        <v>448.5</v>
      </c>
      <c r="G33" s="70">
        <v>4305.6</v>
      </c>
      <c r="H33" s="26">
        <v>9560</v>
      </c>
      <c r="I33" s="26">
        <v>11</v>
      </c>
      <c r="J33" s="26">
        <v>107195</v>
      </c>
      <c r="K33" s="26">
        <v>147586.9</v>
      </c>
      <c r="L33" s="26">
        <v>-40391.9</v>
      </c>
      <c r="M33" s="61"/>
      <c r="N33" s="52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5">
      <c r="A34" s="26">
        <v>24</v>
      </c>
      <c r="B34" s="196" t="s">
        <v>161</v>
      </c>
      <c r="C34" s="70">
        <v>8.2</v>
      </c>
      <c r="D34" s="26" t="s">
        <v>164</v>
      </c>
      <c r="E34" s="26">
        <v>110</v>
      </c>
      <c r="F34" s="26">
        <v>9637</v>
      </c>
      <c r="G34" s="70">
        <v>79023.4</v>
      </c>
      <c r="H34" s="26">
        <v>168605</v>
      </c>
      <c r="I34" s="26">
        <v>11</v>
      </c>
      <c r="J34" s="26">
        <v>1883287</v>
      </c>
      <c r="K34" s="26">
        <v>2708754.9</v>
      </c>
      <c r="L34" s="26">
        <v>-825467.9</v>
      </c>
      <c r="M34" s="61"/>
      <c r="N34" s="5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5">
      <c r="A35" s="26">
        <v>18</v>
      </c>
      <c r="B35" s="196" t="s">
        <v>162</v>
      </c>
      <c r="C35" s="125">
        <v>8.8</v>
      </c>
      <c r="D35" s="26" t="s">
        <v>166</v>
      </c>
      <c r="E35" s="26">
        <v>67</v>
      </c>
      <c r="F35" s="26">
        <v>0</v>
      </c>
      <c r="G35" s="189">
        <v>0</v>
      </c>
      <c r="H35" s="26">
        <v>0</v>
      </c>
      <c r="I35" s="26">
        <v>11</v>
      </c>
      <c r="J35" s="26">
        <v>0</v>
      </c>
      <c r="K35" s="26">
        <v>0</v>
      </c>
      <c r="L35" s="26">
        <v>0</v>
      </c>
      <c r="M35" s="61"/>
      <c r="N35" s="52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5">
      <c r="A36" s="191"/>
      <c r="B36" s="55"/>
      <c r="C36" s="125">
        <f>SUM(C17:C35)</f>
        <v>192.64999999999998</v>
      </c>
      <c r="D36" s="26"/>
      <c r="E36" s="26"/>
      <c r="F36" s="26"/>
      <c r="G36" s="70"/>
      <c r="H36" s="26"/>
      <c r="I36" s="26"/>
      <c r="J36" s="26"/>
      <c r="K36" s="26"/>
      <c r="L36" s="26"/>
      <c r="M36" s="61"/>
      <c r="N36" s="52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s="126" customFormat="1" ht="15">
      <c r="A37" s="250" t="s">
        <v>39</v>
      </c>
      <c r="B37" s="250"/>
      <c r="C37" s="184"/>
      <c r="D37" s="185"/>
      <c r="E37" s="185"/>
      <c r="F37" s="186">
        <f>SUM(F17:F36)</f>
        <v>177050</v>
      </c>
      <c r="G37" s="190">
        <v>1888181.83</v>
      </c>
      <c r="H37" s="185">
        <f>SUM(H17:H35)</f>
        <v>4174668</v>
      </c>
      <c r="I37" s="191">
        <v>11</v>
      </c>
      <c r="J37" s="185">
        <f>SUM(J17:J36)</f>
        <v>46858769</v>
      </c>
      <c r="K37" s="186">
        <f>SUM(K17:K36)</f>
        <v>64723475.89999998</v>
      </c>
      <c r="L37" s="186">
        <f>SUM(L17:L36)</f>
        <v>-17864706.9</v>
      </c>
      <c r="M37" s="64"/>
      <c r="N37" s="62"/>
      <c r="O37" s="64"/>
      <c r="P37" s="64"/>
      <c r="Q37" s="64"/>
      <c r="R37" s="64"/>
      <c r="S37" s="64"/>
      <c r="T37" s="75"/>
      <c r="U37" s="64"/>
      <c r="V37" s="64"/>
      <c r="W37" s="64"/>
      <c r="X37" s="64"/>
      <c r="Y37" s="64"/>
    </row>
    <row r="38" spans="1:25" s="126" customFormat="1" ht="15">
      <c r="A38" s="194"/>
      <c r="B38" s="176"/>
      <c r="C38" s="177"/>
      <c r="D38" s="173"/>
      <c r="E38" s="173"/>
      <c r="F38" s="182">
        <v>2</v>
      </c>
      <c r="G38" s="181"/>
      <c r="H38" s="173"/>
      <c r="I38" s="63"/>
      <c r="J38" s="173"/>
      <c r="K38" s="64"/>
      <c r="L38" s="64"/>
      <c r="M38" s="64"/>
      <c r="N38" s="62"/>
      <c r="O38" s="64"/>
      <c r="P38" s="64"/>
      <c r="Q38" s="64"/>
      <c r="R38" s="64"/>
      <c r="S38" s="64"/>
      <c r="T38" s="75"/>
      <c r="U38" s="64"/>
      <c r="V38" s="64"/>
      <c r="W38" s="64"/>
      <c r="X38" s="64"/>
      <c r="Y38" s="64"/>
    </row>
    <row r="39" spans="1:25" s="126" customFormat="1" ht="15">
      <c r="A39" s="195"/>
      <c r="B39" s="176"/>
      <c r="C39" s="177"/>
      <c r="D39" s="173"/>
      <c r="E39" s="173"/>
      <c r="F39" s="182"/>
      <c r="G39" s="183"/>
      <c r="H39" s="173"/>
      <c r="I39" s="63"/>
      <c r="J39" s="173"/>
      <c r="K39" s="64"/>
      <c r="L39" s="64"/>
      <c r="M39" s="64"/>
      <c r="N39" s="62"/>
      <c r="O39" s="64"/>
      <c r="P39" s="64"/>
      <c r="Q39" s="64"/>
      <c r="R39" s="64"/>
      <c r="S39" s="64"/>
      <c r="T39" s="75"/>
      <c r="U39" s="64"/>
      <c r="V39" s="64"/>
      <c r="W39" s="64"/>
      <c r="X39" s="64"/>
      <c r="Y39" s="64"/>
    </row>
    <row r="40" spans="1:25" s="126" customFormat="1" ht="15">
      <c r="A40" s="248" t="s">
        <v>46</v>
      </c>
      <c r="B40" s="249" t="s">
        <v>40</v>
      </c>
      <c r="C40" s="248" t="s">
        <v>41</v>
      </c>
      <c r="D40" s="248" t="s">
        <v>42</v>
      </c>
      <c r="E40" s="248" t="s">
        <v>85</v>
      </c>
      <c r="F40" s="256" t="s">
        <v>250</v>
      </c>
      <c r="G40" s="256"/>
      <c r="H40" s="256"/>
      <c r="I40" s="256"/>
      <c r="J40" s="256"/>
      <c r="K40" s="256"/>
      <c r="L40" s="256"/>
      <c r="M40" s="64"/>
      <c r="N40" s="62"/>
      <c r="O40" s="64"/>
      <c r="P40" s="64"/>
      <c r="Q40" s="64"/>
      <c r="R40" s="64"/>
      <c r="S40" s="64"/>
      <c r="T40" s="75"/>
      <c r="U40" s="64"/>
      <c r="V40" s="64"/>
      <c r="W40" s="64"/>
      <c r="X40" s="64"/>
      <c r="Y40" s="64"/>
    </row>
    <row r="41" spans="1:12" ht="15">
      <c r="A41" s="248"/>
      <c r="B41" s="249"/>
      <c r="C41" s="248"/>
      <c r="D41" s="248"/>
      <c r="E41" s="248"/>
      <c r="F41" s="248" t="s">
        <v>87</v>
      </c>
      <c r="G41" s="248" t="s">
        <v>47</v>
      </c>
      <c r="H41" s="248" t="s">
        <v>48</v>
      </c>
      <c r="I41" s="248" t="s">
        <v>84</v>
      </c>
      <c r="J41" s="248" t="s">
        <v>49</v>
      </c>
      <c r="K41" s="248" t="s">
        <v>50</v>
      </c>
      <c r="L41" s="248" t="s">
        <v>51</v>
      </c>
    </row>
    <row r="42" spans="1:12" ht="53.25" customHeight="1">
      <c r="A42" s="248"/>
      <c r="B42" s="249"/>
      <c r="C42" s="248"/>
      <c r="D42" s="248"/>
      <c r="E42" s="248"/>
      <c r="F42" s="248"/>
      <c r="G42" s="248"/>
      <c r="H42" s="248"/>
      <c r="I42" s="248"/>
      <c r="J42" s="248"/>
      <c r="K42" s="248"/>
      <c r="L42" s="248"/>
    </row>
    <row r="43" spans="1:12" ht="15">
      <c r="A43" s="197">
        <v>1</v>
      </c>
      <c r="B43" s="197">
        <v>2</v>
      </c>
      <c r="C43" s="197">
        <v>3</v>
      </c>
      <c r="D43" s="197">
        <v>4</v>
      </c>
      <c r="E43" s="197">
        <v>5</v>
      </c>
      <c r="F43" s="197">
        <v>13</v>
      </c>
      <c r="G43" s="197">
        <v>14</v>
      </c>
      <c r="H43" s="197">
        <v>15</v>
      </c>
      <c r="I43" s="197">
        <v>16</v>
      </c>
      <c r="J43" s="197">
        <v>17</v>
      </c>
      <c r="K43" s="197">
        <v>18</v>
      </c>
      <c r="L43" s="197">
        <v>19</v>
      </c>
    </row>
    <row r="44" spans="1:12" ht="15">
      <c r="A44" s="26">
        <v>1</v>
      </c>
      <c r="B44" s="196" t="s">
        <v>153</v>
      </c>
      <c r="C44" s="70">
        <v>11.85</v>
      </c>
      <c r="D44" s="26" t="s">
        <v>163</v>
      </c>
      <c r="E44" s="26">
        <v>116</v>
      </c>
      <c r="F44" s="26">
        <v>32500.5</v>
      </c>
      <c r="G44" s="125">
        <f>F44*C44</f>
        <v>385130.925</v>
      </c>
      <c r="H44" s="26">
        <v>942267</v>
      </c>
      <c r="I44" s="26">
        <v>12</v>
      </c>
      <c r="J44" s="26">
        <v>10645555.9</v>
      </c>
      <c r="K44" s="125">
        <f>38.5168*G44</f>
        <v>14834010.812040001</v>
      </c>
      <c r="L44" s="125">
        <f>J44-K44</f>
        <v>-4188454.912040001</v>
      </c>
    </row>
    <row r="45" spans="1:12" ht="15">
      <c r="A45" s="26">
        <v>2</v>
      </c>
      <c r="B45" s="196" t="s">
        <v>143</v>
      </c>
      <c r="C45" s="70">
        <v>7.6</v>
      </c>
      <c r="D45" s="26" t="s">
        <v>164</v>
      </c>
      <c r="E45" s="26">
        <v>110</v>
      </c>
      <c r="F45" s="26">
        <v>12320.5</v>
      </c>
      <c r="G45" s="125">
        <f aca="true" t="shared" si="0" ref="G45:G62">F45*C45</f>
        <v>93635.79999999999</v>
      </c>
      <c r="H45" s="26">
        <v>194262</v>
      </c>
      <c r="I45" s="26">
        <v>12</v>
      </c>
      <c r="J45" s="26">
        <v>2360456.7</v>
      </c>
      <c r="K45" s="125">
        <f aca="true" t="shared" si="1" ref="K45:K59">38.5168*G45</f>
        <v>3606551.3814399997</v>
      </c>
      <c r="L45" s="125">
        <f aca="true" t="shared" si="2" ref="L45:L61">J45-K45</f>
        <v>-1246094.6814399995</v>
      </c>
    </row>
    <row r="46" spans="1:12" ht="15">
      <c r="A46" s="26">
        <v>3</v>
      </c>
      <c r="B46" s="196" t="s">
        <v>144</v>
      </c>
      <c r="C46" s="70">
        <v>8.5</v>
      </c>
      <c r="D46" s="26" t="s">
        <v>164</v>
      </c>
      <c r="E46" s="26">
        <v>110</v>
      </c>
      <c r="F46" s="26">
        <v>10859</v>
      </c>
      <c r="G46" s="125">
        <f t="shared" si="0"/>
        <v>92301.5</v>
      </c>
      <c r="H46" s="26">
        <v>154563</v>
      </c>
      <c r="I46" s="26">
        <v>12</v>
      </c>
      <c r="J46" s="26">
        <v>2116539.2</v>
      </c>
      <c r="K46" s="125">
        <f t="shared" si="1"/>
        <v>3555158.4152</v>
      </c>
      <c r="L46" s="125">
        <f t="shared" si="2"/>
        <v>-1438619.2152</v>
      </c>
    </row>
    <row r="47" spans="1:12" ht="15">
      <c r="A47" s="26">
        <v>4</v>
      </c>
      <c r="B47" s="196" t="s">
        <v>145</v>
      </c>
      <c r="C47" s="70">
        <v>18.4</v>
      </c>
      <c r="D47" s="26" t="s">
        <v>165</v>
      </c>
      <c r="E47" s="26">
        <v>116</v>
      </c>
      <c r="F47" s="26">
        <v>5792.5</v>
      </c>
      <c r="G47" s="125">
        <f t="shared" si="0"/>
        <v>106581.99999999999</v>
      </c>
      <c r="H47" s="26">
        <v>217756</v>
      </c>
      <c r="I47" s="26">
        <v>12</v>
      </c>
      <c r="J47" s="26">
        <v>2296360.6</v>
      </c>
      <c r="K47" s="125">
        <f t="shared" si="1"/>
        <v>4105197.5776</v>
      </c>
      <c r="L47" s="125">
        <f t="shared" si="2"/>
        <v>-1808836.9775999999</v>
      </c>
    </row>
    <row r="48" spans="1:12" ht="15">
      <c r="A48" s="26" t="s">
        <v>146</v>
      </c>
      <c r="B48" s="196" t="s">
        <v>147</v>
      </c>
      <c r="C48" s="70">
        <v>18.3</v>
      </c>
      <c r="D48" s="26" t="s">
        <v>165</v>
      </c>
      <c r="E48" s="26">
        <v>116</v>
      </c>
      <c r="F48" s="26">
        <v>2281.5</v>
      </c>
      <c r="G48" s="125">
        <f t="shared" si="0"/>
        <v>41751.450000000004</v>
      </c>
      <c r="H48" s="26">
        <v>96146</v>
      </c>
      <c r="I48" s="26">
        <v>12</v>
      </c>
      <c r="J48" s="26">
        <v>1021073.8</v>
      </c>
      <c r="K48" s="125">
        <f t="shared" si="1"/>
        <v>1608132.2493600002</v>
      </c>
      <c r="L48" s="125">
        <f t="shared" si="2"/>
        <v>-587058.4493600002</v>
      </c>
    </row>
    <row r="49" spans="1:12" ht="15">
      <c r="A49" s="26">
        <v>5</v>
      </c>
      <c r="B49" s="196" t="s">
        <v>148</v>
      </c>
      <c r="C49" s="70">
        <v>8.8</v>
      </c>
      <c r="D49" s="26" t="s">
        <v>164</v>
      </c>
      <c r="E49" s="26">
        <v>110</v>
      </c>
      <c r="F49" s="26">
        <v>8460</v>
      </c>
      <c r="G49" s="125">
        <f t="shared" si="0"/>
        <v>74448</v>
      </c>
      <c r="H49" s="26">
        <v>143984</v>
      </c>
      <c r="I49" s="26">
        <v>12</v>
      </c>
      <c r="J49" s="26">
        <v>1680924.8</v>
      </c>
      <c r="K49" s="125">
        <f t="shared" si="1"/>
        <v>2867498.7264</v>
      </c>
      <c r="L49" s="125">
        <f t="shared" si="2"/>
        <v>-1186573.9264</v>
      </c>
    </row>
    <row r="50" spans="1:12" ht="15">
      <c r="A50" s="26">
        <v>5</v>
      </c>
      <c r="B50" s="196" t="s">
        <v>149</v>
      </c>
      <c r="C50" s="70">
        <v>11.1</v>
      </c>
      <c r="D50" s="26" t="s">
        <v>164</v>
      </c>
      <c r="E50" s="26">
        <v>110</v>
      </c>
      <c r="F50" s="26">
        <v>6541.5</v>
      </c>
      <c r="G50" s="125">
        <f t="shared" si="0"/>
        <v>72610.65</v>
      </c>
      <c r="H50" s="26">
        <v>126942</v>
      </c>
      <c r="I50" s="26">
        <v>12</v>
      </c>
      <c r="J50" s="26">
        <v>1769843.9</v>
      </c>
      <c r="K50" s="125">
        <f t="shared" si="1"/>
        <v>2796729.88392</v>
      </c>
      <c r="L50" s="125">
        <f t="shared" si="2"/>
        <v>-1026885.98392</v>
      </c>
    </row>
    <row r="51" spans="1:12" ht="15">
      <c r="A51" s="26">
        <v>6</v>
      </c>
      <c r="B51" s="196" t="s">
        <v>150</v>
      </c>
      <c r="C51" s="70">
        <v>13.1</v>
      </c>
      <c r="D51" s="26" t="s">
        <v>164</v>
      </c>
      <c r="E51" s="26">
        <v>110</v>
      </c>
      <c r="F51" s="26">
        <v>6276</v>
      </c>
      <c r="G51" s="125">
        <f t="shared" si="0"/>
        <v>82215.59999999999</v>
      </c>
      <c r="H51" s="26">
        <v>190372</v>
      </c>
      <c r="I51" s="26">
        <v>12</v>
      </c>
      <c r="J51" s="26">
        <v>2750419.3</v>
      </c>
      <c r="K51" s="125">
        <f t="shared" si="1"/>
        <v>3166681.82208</v>
      </c>
      <c r="L51" s="125">
        <f t="shared" si="2"/>
        <v>-416262.52208</v>
      </c>
    </row>
    <row r="52" spans="1:12" ht="15">
      <c r="A52" s="26">
        <v>8</v>
      </c>
      <c r="B52" s="196" t="s">
        <v>151</v>
      </c>
      <c r="C52" s="70">
        <v>6.4</v>
      </c>
      <c r="D52" s="26" t="s">
        <v>164</v>
      </c>
      <c r="E52" s="26">
        <v>110</v>
      </c>
      <c r="F52" s="26">
        <v>13044</v>
      </c>
      <c r="G52" s="125">
        <f t="shared" si="0"/>
        <v>83481.6</v>
      </c>
      <c r="H52" s="26">
        <v>195904</v>
      </c>
      <c r="I52" s="26">
        <v>12</v>
      </c>
      <c r="J52" s="26">
        <v>2559308.8</v>
      </c>
      <c r="K52" s="125">
        <f t="shared" si="1"/>
        <v>3215444.0908800005</v>
      </c>
      <c r="L52" s="125">
        <f t="shared" si="2"/>
        <v>-656135.2908800007</v>
      </c>
    </row>
    <row r="53" spans="1:12" ht="15">
      <c r="A53" s="26">
        <v>9</v>
      </c>
      <c r="B53" s="196" t="s">
        <v>152</v>
      </c>
      <c r="C53" s="70">
        <v>7.4</v>
      </c>
      <c r="D53" s="26" t="s">
        <v>166</v>
      </c>
      <c r="E53" s="26">
        <v>67</v>
      </c>
      <c r="F53" s="26">
        <v>10924.5</v>
      </c>
      <c r="G53" s="125">
        <f t="shared" si="0"/>
        <v>80841.3</v>
      </c>
      <c r="H53" s="26">
        <v>225610</v>
      </c>
      <c r="I53" s="26">
        <v>12</v>
      </c>
      <c r="J53" s="125">
        <v>2893993</v>
      </c>
      <c r="K53" s="125">
        <f t="shared" si="1"/>
        <v>3113748.1838400005</v>
      </c>
      <c r="L53" s="125">
        <f t="shared" si="2"/>
        <v>-219755.18384000054</v>
      </c>
    </row>
    <row r="54" spans="1:12" ht="15">
      <c r="A54" s="26">
        <v>10</v>
      </c>
      <c r="B54" s="196" t="s">
        <v>154</v>
      </c>
      <c r="C54" s="124" t="s">
        <v>230</v>
      </c>
      <c r="D54" s="26" t="s">
        <v>164</v>
      </c>
      <c r="E54" s="26">
        <v>110</v>
      </c>
      <c r="F54" s="26">
        <v>11870</v>
      </c>
      <c r="G54" s="125">
        <v>212473</v>
      </c>
      <c r="H54" s="26">
        <v>379680</v>
      </c>
      <c r="I54" s="26">
        <v>12</v>
      </c>
      <c r="J54" s="26">
        <v>4135393.6</v>
      </c>
      <c r="K54" s="125">
        <f t="shared" si="1"/>
        <v>8183780.0464</v>
      </c>
      <c r="L54" s="125">
        <f t="shared" si="2"/>
        <v>-4048386.4464000002</v>
      </c>
    </row>
    <row r="55" spans="1:12" ht="15">
      <c r="A55" s="26">
        <v>11</v>
      </c>
      <c r="B55" s="196" t="s">
        <v>155</v>
      </c>
      <c r="C55" s="70">
        <v>8</v>
      </c>
      <c r="D55" s="26" t="s">
        <v>164</v>
      </c>
      <c r="E55" s="26">
        <v>110</v>
      </c>
      <c r="F55" s="26">
        <v>16077.5</v>
      </c>
      <c r="G55" s="125">
        <f t="shared" si="0"/>
        <v>128620</v>
      </c>
      <c r="H55" s="26">
        <v>213526</v>
      </c>
      <c r="I55" s="26">
        <v>12</v>
      </c>
      <c r="J55" s="26">
        <v>2775383.7</v>
      </c>
      <c r="K55" s="125">
        <f t="shared" si="1"/>
        <v>4954030.816000001</v>
      </c>
      <c r="L55" s="125">
        <f t="shared" si="2"/>
        <v>-2178647.1160000004</v>
      </c>
    </row>
    <row r="56" spans="1:12" ht="15">
      <c r="A56" s="26">
        <v>13</v>
      </c>
      <c r="B56" s="196" t="s">
        <v>156</v>
      </c>
      <c r="C56" s="70">
        <v>11</v>
      </c>
      <c r="D56" s="26" t="s">
        <v>165</v>
      </c>
      <c r="E56" s="26">
        <v>116</v>
      </c>
      <c r="F56" s="26">
        <v>9135</v>
      </c>
      <c r="G56" s="125">
        <f t="shared" si="0"/>
        <v>100485</v>
      </c>
      <c r="H56" s="26">
        <v>219768</v>
      </c>
      <c r="I56" s="26">
        <v>12</v>
      </c>
      <c r="J56" s="26">
        <v>2866249.2</v>
      </c>
      <c r="K56" s="125">
        <f t="shared" si="1"/>
        <v>3870360.6480000005</v>
      </c>
      <c r="L56" s="125">
        <f t="shared" si="2"/>
        <v>-1004111.4480000003</v>
      </c>
    </row>
    <row r="57" spans="1:12" ht="15">
      <c r="A57" s="26">
        <v>14</v>
      </c>
      <c r="B57" s="196" t="s">
        <v>157</v>
      </c>
      <c r="C57" s="70">
        <v>12.5</v>
      </c>
      <c r="D57" s="26" t="s">
        <v>164</v>
      </c>
      <c r="E57" s="26">
        <v>110</v>
      </c>
      <c r="F57" s="26">
        <v>6115.5</v>
      </c>
      <c r="G57" s="125">
        <f t="shared" si="0"/>
        <v>76443.75</v>
      </c>
      <c r="H57" s="26">
        <v>165830</v>
      </c>
      <c r="I57" s="26">
        <v>12</v>
      </c>
      <c r="J57" s="125">
        <v>1874335</v>
      </c>
      <c r="K57" s="125">
        <f t="shared" si="1"/>
        <v>2944368.6300000004</v>
      </c>
      <c r="L57" s="125">
        <f t="shared" si="2"/>
        <v>-1070033.6300000004</v>
      </c>
    </row>
    <row r="58" spans="1:12" ht="15">
      <c r="A58" s="26">
        <v>15</v>
      </c>
      <c r="B58" s="196" t="s">
        <v>158</v>
      </c>
      <c r="C58" s="70">
        <v>11.1</v>
      </c>
      <c r="D58" s="26" t="s">
        <v>163</v>
      </c>
      <c r="E58" s="26">
        <v>116</v>
      </c>
      <c r="F58" s="26">
        <v>9491</v>
      </c>
      <c r="G58" s="125">
        <f t="shared" si="0"/>
        <v>105350.09999999999</v>
      </c>
      <c r="H58" s="26">
        <v>227605</v>
      </c>
      <c r="I58" s="26">
        <v>12</v>
      </c>
      <c r="J58" s="26">
        <v>2624657.8</v>
      </c>
      <c r="K58" s="125">
        <f t="shared" si="1"/>
        <v>4057748.73168</v>
      </c>
      <c r="L58" s="125">
        <f t="shared" si="2"/>
        <v>-1433090.9316800004</v>
      </c>
    </row>
    <row r="59" spans="1:12" ht="15">
      <c r="A59" s="26">
        <v>17</v>
      </c>
      <c r="B59" s="196" t="s">
        <v>159</v>
      </c>
      <c r="C59" s="70">
        <v>12</v>
      </c>
      <c r="D59" s="26" t="s">
        <v>164</v>
      </c>
      <c r="E59" s="26">
        <v>110</v>
      </c>
      <c r="F59" s="26">
        <v>6869.5</v>
      </c>
      <c r="G59" s="125">
        <f t="shared" si="0"/>
        <v>82434</v>
      </c>
      <c r="H59" s="26">
        <v>194569</v>
      </c>
      <c r="I59" s="26">
        <v>12</v>
      </c>
      <c r="J59" s="26">
        <v>2454391.8</v>
      </c>
      <c r="K59" s="125">
        <f t="shared" si="1"/>
        <v>3175093.8912000004</v>
      </c>
      <c r="L59" s="125">
        <f t="shared" si="2"/>
        <v>-720702.0912000006</v>
      </c>
    </row>
    <row r="60" spans="1:12" ht="15">
      <c r="A60" s="26">
        <v>19</v>
      </c>
      <c r="B60" s="196" t="s">
        <v>160</v>
      </c>
      <c r="C60" s="70">
        <v>9.6</v>
      </c>
      <c r="D60" s="26" t="s">
        <v>166</v>
      </c>
      <c r="E60" s="26">
        <v>67</v>
      </c>
      <c r="F60" s="26">
        <v>510</v>
      </c>
      <c r="G60" s="125">
        <f t="shared" si="0"/>
        <v>4896</v>
      </c>
      <c r="H60" s="26">
        <v>10323</v>
      </c>
      <c r="I60" s="26">
        <v>12</v>
      </c>
      <c r="J60" s="26">
        <v>148512.4</v>
      </c>
      <c r="K60" s="125">
        <v>188278.3</v>
      </c>
      <c r="L60" s="125">
        <f t="shared" si="2"/>
        <v>-39765.899999999994</v>
      </c>
    </row>
    <row r="61" spans="1:12" ht="15">
      <c r="A61" s="26">
        <v>24</v>
      </c>
      <c r="B61" s="196" t="s">
        <v>161</v>
      </c>
      <c r="C61" s="70">
        <v>8.2</v>
      </c>
      <c r="D61" s="26" t="s">
        <v>164</v>
      </c>
      <c r="E61" s="26">
        <v>110</v>
      </c>
      <c r="F61" s="26">
        <v>9635</v>
      </c>
      <c r="G61" s="125">
        <f t="shared" si="0"/>
        <v>79007</v>
      </c>
      <c r="H61" s="26">
        <v>175576</v>
      </c>
      <c r="I61" s="26">
        <v>12</v>
      </c>
      <c r="J61" s="26">
        <v>2354124.5</v>
      </c>
      <c r="K61" s="125">
        <f>38.5168*G61</f>
        <v>3043096.8176</v>
      </c>
      <c r="L61" s="125">
        <f t="shared" si="2"/>
        <v>-688972.3176000002</v>
      </c>
    </row>
    <row r="62" spans="1:12" ht="15">
      <c r="A62" s="26">
        <v>18</v>
      </c>
      <c r="B62" s="196" t="s">
        <v>162</v>
      </c>
      <c r="C62" s="125">
        <v>8.8</v>
      </c>
      <c r="D62" s="26" t="s">
        <v>166</v>
      </c>
      <c r="E62" s="26">
        <v>67</v>
      </c>
      <c r="F62" s="26">
        <v>0</v>
      </c>
      <c r="G62" s="125">
        <f t="shared" si="0"/>
        <v>0</v>
      </c>
      <c r="H62" s="26">
        <v>0</v>
      </c>
      <c r="I62" s="26">
        <v>12</v>
      </c>
      <c r="J62" s="26">
        <v>0</v>
      </c>
      <c r="K62" s="26">
        <v>0</v>
      </c>
      <c r="L62" s="26">
        <v>0</v>
      </c>
    </row>
    <row r="63" spans="1:12" ht="15">
      <c r="A63" s="191"/>
      <c r="B63" s="55"/>
      <c r="C63" s="125">
        <f>SUM(C44:C62)</f>
        <v>192.64999999999998</v>
      </c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5">
      <c r="A64" s="250" t="s">
        <v>39</v>
      </c>
      <c r="B64" s="250"/>
      <c r="C64" s="184"/>
      <c r="D64" s="185"/>
      <c r="E64" s="185"/>
      <c r="F64" s="186">
        <f>SUM(F44:F63)</f>
        <v>178703.5</v>
      </c>
      <c r="G64" s="186">
        <f>SUM(G44:G63)</f>
        <v>1902707.675</v>
      </c>
      <c r="H64" s="187">
        <f>SUM(H44:H63)</f>
        <v>4074683</v>
      </c>
      <c r="I64" s="187">
        <v>12</v>
      </c>
      <c r="J64" s="188">
        <f>SUM(J44:J62)</f>
        <v>49327524</v>
      </c>
      <c r="K64" s="188">
        <f>SUM(K44:K62)</f>
        <v>73285911.02363999</v>
      </c>
      <c r="L64" s="188">
        <f>SUM(L44:L62)</f>
        <v>-23958387.023640003</v>
      </c>
    </row>
    <row r="65" spans="1:12" ht="15" customHeight="1">
      <c r="A65" s="194"/>
      <c r="B65" s="176"/>
      <c r="C65" s="177"/>
      <c r="D65" s="173"/>
      <c r="E65" s="173"/>
      <c r="F65" s="182">
        <v>3</v>
      </c>
      <c r="G65" s="64"/>
      <c r="H65" s="75"/>
      <c r="I65" s="75"/>
      <c r="J65" s="174"/>
      <c r="K65" s="174"/>
      <c r="L65" s="174"/>
    </row>
    <row r="66" spans="1:12" ht="15">
      <c r="A66" s="195"/>
      <c r="B66" s="176"/>
      <c r="C66" s="177"/>
      <c r="D66" s="173"/>
      <c r="E66" s="173"/>
      <c r="F66" s="64"/>
      <c r="G66" s="64"/>
      <c r="H66" s="75"/>
      <c r="I66" s="75"/>
      <c r="J66" s="174"/>
      <c r="K66" s="174"/>
      <c r="L66" s="174"/>
    </row>
    <row r="67" spans="1:12" ht="15">
      <c r="A67" s="248" t="s">
        <v>46</v>
      </c>
      <c r="B67" s="249" t="s">
        <v>40</v>
      </c>
      <c r="C67" s="248" t="s">
        <v>41</v>
      </c>
      <c r="D67" s="248" t="s">
        <v>42</v>
      </c>
      <c r="E67" s="248" t="s">
        <v>85</v>
      </c>
      <c r="F67" s="249" t="s">
        <v>101</v>
      </c>
      <c r="G67" s="249"/>
      <c r="H67" s="249"/>
      <c r="I67" s="249"/>
      <c r="J67" s="249"/>
      <c r="K67" s="249"/>
      <c r="L67" s="249"/>
    </row>
    <row r="68" spans="1:12" ht="15">
      <c r="A68" s="248"/>
      <c r="B68" s="249"/>
      <c r="C68" s="248"/>
      <c r="D68" s="248"/>
      <c r="E68" s="248"/>
      <c r="F68" s="248" t="s">
        <v>87</v>
      </c>
      <c r="G68" s="248" t="s">
        <v>47</v>
      </c>
      <c r="H68" s="248" t="s">
        <v>48</v>
      </c>
      <c r="I68" s="248" t="s">
        <v>84</v>
      </c>
      <c r="J68" s="248" t="s">
        <v>49</v>
      </c>
      <c r="K68" s="248" t="s">
        <v>50</v>
      </c>
      <c r="L68" s="248" t="s">
        <v>51</v>
      </c>
    </row>
    <row r="69" spans="1:12" ht="53.25" customHeight="1">
      <c r="A69" s="248"/>
      <c r="B69" s="249"/>
      <c r="C69" s="248"/>
      <c r="D69" s="248"/>
      <c r="E69" s="248"/>
      <c r="F69" s="248"/>
      <c r="G69" s="248"/>
      <c r="H69" s="248"/>
      <c r="I69" s="248"/>
      <c r="J69" s="248"/>
      <c r="K69" s="248"/>
      <c r="L69" s="248"/>
    </row>
    <row r="70" spans="1:12" ht="15">
      <c r="A70" s="197">
        <v>1</v>
      </c>
      <c r="B70" s="197">
        <v>2</v>
      </c>
      <c r="C70" s="197">
        <v>3</v>
      </c>
      <c r="D70" s="197">
        <v>4</v>
      </c>
      <c r="E70" s="197">
        <v>5</v>
      </c>
      <c r="F70" s="197">
        <v>20</v>
      </c>
      <c r="G70" s="197">
        <v>21</v>
      </c>
      <c r="H70" s="197">
        <v>22</v>
      </c>
      <c r="I70" s="197">
        <v>23</v>
      </c>
      <c r="J70" s="197">
        <v>24</v>
      </c>
      <c r="K70" s="197">
        <v>25</v>
      </c>
      <c r="L70" s="197">
        <v>26</v>
      </c>
    </row>
    <row r="71" spans="1:12" ht="15">
      <c r="A71" s="26">
        <v>1</v>
      </c>
      <c r="B71" s="196" t="s">
        <v>153</v>
      </c>
      <c r="C71" s="70">
        <v>11.85</v>
      </c>
      <c r="D71" s="26" t="s">
        <v>163</v>
      </c>
      <c r="E71" s="26">
        <v>116</v>
      </c>
      <c r="F71" s="26"/>
      <c r="G71" s="26"/>
      <c r="H71" s="26"/>
      <c r="I71" s="26"/>
      <c r="J71" s="26"/>
      <c r="K71" s="26"/>
      <c r="L71" s="26"/>
    </row>
    <row r="72" spans="1:12" ht="15">
      <c r="A72" s="26">
        <v>2</v>
      </c>
      <c r="B72" s="196" t="s">
        <v>143</v>
      </c>
      <c r="C72" s="70">
        <v>7.6</v>
      </c>
      <c r="D72" s="26" t="s">
        <v>164</v>
      </c>
      <c r="E72" s="26">
        <v>110</v>
      </c>
      <c r="F72" s="26"/>
      <c r="G72" s="26"/>
      <c r="H72" s="26"/>
      <c r="I72" s="26"/>
      <c r="J72" s="26"/>
      <c r="K72" s="26"/>
      <c r="L72" s="26"/>
    </row>
    <row r="73" spans="1:12" ht="15">
      <c r="A73" s="26">
        <v>3</v>
      </c>
      <c r="B73" s="196" t="s">
        <v>144</v>
      </c>
      <c r="C73" s="70">
        <v>8.5</v>
      </c>
      <c r="D73" s="26" t="s">
        <v>164</v>
      </c>
      <c r="E73" s="26">
        <v>110</v>
      </c>
      <c r="F73" s="26"/>
      <c r="G73" s="26"/>
      <c r="H73" s="26"/>
      <c r="I73" s="26"/>
      <c r="J73" s="26"/>
      <c r="K73" s="26"/>
      <c r="L73" s="26"/>
    </row>
    <row r="74" spans="1:12" ht="15">
      <c r="A74" s="26">
        <v>4</v>
      </c>
      <c r="B74" s="196" t="s">
        <v>145</v>
      </c>
      <c r="C74" s="70">
        <v>18.4</v>
      </c>
      <c r="D74" s="26" t="s">
        <v>165</v>
      </c>
      <c r="E74" s="26">
        <v>116</v>
      </c>
      <c r="F74" s="26">
        <v>9632</v>
      </c>
      <c r="G74" s="125">
        <f>F74*C74</f>
        <v>177228.8</v>
      </c>
      <c r="H74" s="26">
        <v>400000</v>
      </c>
      <c r="I74" s="26">
        <v>12</v>
      </c>
      <c r="J74" s="26">
        <f>I74*H74</f>
        <v>4800000</v>
      </c>
      <c r="K74" s="189">
        <f>41.694*G74</f>
        <v>7389377.5872</v>
      </c>
      <c r="L74" s="189">
        <f>J74-K74</f>
        <v>-2589377.5872</v>
      </c>
    </row>
    <row r="75" spans="1:12" ht="15">
      <c r="A75" s="26" t="s">
        <v>146</v>
      </c>
      <c r="B75" s="196" t="s">
        <v>147</v>
      </c>
      <c r="C75" s="70">
        <v>18.3</v>
      </c>
      <c r="D75" s="26" t="s">
        <v>165</v>
      </c>
      <c r="E75" s="26">
        <v>116</v>
      </c>
      <c r="F75" s="26">
        <v>4816</v>
      </c>
      <c r="G75" s="125">
        <f>F75*C75</f>
        <v>88132.8</v>
      </c>
      <c r="H75" s="26">
        <v>185000</v>
      </c>
      <c r="I75" s="26">
        <v>12</v>
      </c>
      <c r="J75" s="26">
        <f>I75*H75</f>
        <v>2220000</v>
      </c>
      <c r="K75" s="189">
        <f>41.694*G75</f>
        <v>3674608.9632000006</v>
      </c>
      <c r="L75" s="189">
        <f>J75-K75</f>
        <v>-1454608.9632000006</v>
      </c>
    </row>
    <row r="76" spans="1:12" ht="15">
      <c r="A76" s="26">
        <v>5</v>
      </c>
      <c r="B76" s="196" t="s">
        <v>148</v>
      </c>
      <c r="C76" s="70">
        <v>8.8</v>
      </c>
      <c r="D76" s="26" t="s">
        <v>164</v>
      </c>
      <c r="E76" s="26">
        <v>110</v>
      </c>
      <c r="F76" s="26"/>
      <c r="G76" s="125">
        <f aca="true" t="shared" si="3" ref="G76:G89">F76*C76</f>
        <v>0</v>
      </c>
      <c r="H76" s="26"/>
      <c r="I76" s="26"/>
      <c r="J76" s="26"/>
      <c r="K76" s="189"/>
      <c r="L76" s="189"/>
    </row>
    <row r="77" spans="1:12" ht="15">
      <c r="A77" s="26">
        <v>5</v>
      </c>
      <c r="B77" s="196" t="s">
        <v>149</v>
      </c>
      <c r="C77" s="70">
        <v>11.1</v>
      </c>
      <c r="D77" s="26" t="s">
        <v>164</v>
      </c>
      <c r="E77" s="26">
        <v>110</v>
      </c>
      <c r="F77" s="26"/>
      <c r="G77" s="125">
        <f t="shared" si="3"/>
        <v>0</v>
      </c>
      <c r="H77" s="26"/>
      <c r="I77" s="26"/>
      <c r="J77" s="26"/>
      <c r="K77" s="189"/>
      <c r="L77" s="189"/>
    </row>
    <row r="78" spans="1:12" ht="15">
      <c r="A78" s="26">
        <v>6</v>
      </c>
      <c r="B78" s="196" t="s">
        <v>150</v>
      </c>
      <c r="C78" s="70">
        <v>13.1</v>
      </c>
      <c r="D78" s="26" t="s">
        <v>164</v>
      </c>
      <c r="E78" s="26">
        <v>110</v>
      </c>
      <c r="F78" s="26">
        <v>6880</v>
      </c>
      <c r="G78" s="125">
        <f t="shared" si="3"/>
        <v>90128</v>
      </c>
      <c r="H78" s="26">
        <v>196000</v>
      </c>
      <c r="I78" s="26">
        <v>12</v>
      </c>
      <c r="J78" s="26">
        <f>I78*H78</f>
        <v>2352000</v>
      </c>
      <c r="K78" s="189">
        <f>41.694*G78</f>
        <v>3757796.8320000004</v>
      </c>
      <c r="L78" s="189">
        <f>J78-K78</f>
        <v>-1405796.8320000004</v>
      </c>
    </row>
    <row r="79" spans="1:12" ht="15">
      <c r="A79" s="26">
        <v>8</v>
      </c>
      <c r="B79" s="196" t="s">
        <v>151</v>
      </c>
      <c r="C79" s="70">
        <v>6.4</v>
      </c>
      <c r="D79" s="26" t="s">
        <v>164</v>
      </c>
      <c r="E79" s="26">
        <v>110</v>
      </c>
      <c r="F79" s="26">
        <v>20118</v>
      </c>
      <c r="G79" s="125">
        <f t="shared" si="3"/>
        <v>128755.20000000001</v>
      </c>
      <c r="H79" s="26">
        <v>250000</v>
      </c>
      <c r="I79" s="26">
        <v>12</v>
      </c>
      <c r="J79" s="26">
        <f>I79*H79</f>
        <v>3000000</v>
      </c>
      <c r="K79" s="189">
        <f>41.694*G79</f>
        <v>5368319.308800001</v>
      </c>
      <c r="L79" s="189">
        <f>J79-K79</f>
        <v>-2368319.3088000007</v>
      </c>
    </row>
    <row r="80" spans="1:12" ht="15">
      <c r="A80" s="26">
        <v>9</v>
      </c>
      <c r="B80" s="196" t="s">
        <v>152</v>
      </c>
      <c r="C80" s="70">
        <v>7.4</v>
      </c>
      <c r="D80" s="26" t="s">
        <v>166</v>
      </c>
      <c r="E80" s="26">
        <v>67</v>
      </c>
      <c r="F80" s="26">
        <v>21198</v>
      </c>
      <c r="G80" s="125">
        <f t="shared" si="3"/>
        <v>156865.2</v>
      </c>
      <c r="H80" s="26">
        <v>300000</v>
      </c>
      <c r="I80" s="26">
        <v>12</v>
      </c>
      <c r="J80" s="26">
        <f>I80*H80</f>
        <v>3600000</v>
      </c>
      <c r="K80" s="189">
        <f>41.694*G80</f>
        <v>6540337.648800001</v>
      </c>
      <c r="L80" s="189">
        <f>J80-K80</f>
        <v>-2940337.6488000005</v>
      </c>
    </row>
    <row r="81" spans="1:12" ht="15">
      <c r="A81" s="26">
        <v>10</v>
      </c>
      <c r="B81" s="196" t="s">
        <v>154</v>
      </c>
      <c r="C81" s="124" t="s">
        <v>230</v>
      </c>
      <c r="D81" s="26" t="s">
        <v>164</v>
      </c>
      <c r="E81" s="26">
        <v>110</v>
      </c>
      <c r="F81" s="26">
        <v>17921</v>
      </c>
      <c r="G81" s="125">
        <v>261646.6</v>
      </c>
      <c r="H81" s="26">
        <v>380000</v>
      </c>
      <c r="I81" s="26">
        <v>12</v>
      </c>
      <c r="J81" s="26">
        <f>I81*H81</f>
        <v>4560000</v>
      </c>
      <c r="K81" s="189">
        <f>41.694*G81</f>
        <v>10909093.340400001</v>
      </c>
      <c r="L81" s="189">
        <f>J81-K81</f>
        <v>-6349093.340400001</v>
      </c>
    </row>
    <row r="82" spans="1:12" ht="15">
      <c r="A82" s="26">
        <v>11</v>
      </c>
      <c r="B82" s="196" t="s">
        <v>155</v>
      </c>
      <c r="C82" s="70">
        <v>8</v>
      </c>
      <c r="D82" s="26" t="s">
        <v>164</v>
      </c>
      <c r="E82" s="26">
        <v>110</v>
      </c>
      <c r="F82" s="26">
        <v>21944</v>
      </c>
      <c r="G82" s="125">
        <f t="shared" si="3"/>
        <v>175552</v>
      </c>
      <c r="H82" s="26">
        <v>215000</v>
      </c>
      <c r="I82" s="26">
        <v>12</v>
      </c>
      <c r="J82" s="26">
        <f>I82*H82</f>
        <v>2580000</v>
      </c>
      <c r="K82" s="189">
        <f>41.694*G82</f>
        <v>7319465.088</v>
      </c>
      <c r="L82" s="189">
        <f>J82-K82</f>
        <v>-4739465.088</v>
      </c>
    </row>
    <row r="83" spans="1:12" ht="15">
      <c r="A83" s="26">
        <v>13</v>
      </c>
      <c r="B83" s="196" t="s">
        <v>156</v>
      </c>
      <c r="C83" s="70">
        <v>11</v>
      </c>
      <c r="D83" s="26" t="s">
        <v>165</v>
      </c>
      <c r="E83" s="26">
        <v>116</v>
      </c>
      <c r="F83" s="26"/>
      <c r="G83" s="125">
        <f t="shared" si="3"/>
        <v>0</v>
      </c>
      <c r="H83" s="26"/>
      <c r="I83" s="26"/>
      <c r="J83" s="26"/>
      <c r="K83" s="189"/>
      <c r="L83" s="189"/>
    </row>
    <row r="84" spans="1:12" ht="15">
      <c r="A84" s="26">
        <v>14</v>
      </c>
      <c r="B84" s="196" t="s">
        <v>157</v>
      </c>
      <c r="C84" s="70">
        <v>12.5</v>
      </c>
      <c r="D84" s="26" t="s">
        <v>164</v>
      </c>
      <c r="E84" s="26">
        <v>110</v>
      </c>
      <c r="F84" s="26"/>
      <c r="G84" s="125">
        <f t="shared" si="3"/>
        <v>0</v>
      </c>
      <c r="H84" s="26"/>
      <c r="I84" s="26"/>
      <c r="J84" s="26"/>
      <c r="K84" s="189"/>
      <c r="L84" s="189"/>
    </row>
    <row r="85" spans="1:12" ht="15">
      <c r="A85" s="26">
        <v>15</v>
      </c>
      <c r="B85" s="196" t="s">
        <v>158</v>
      </c>
      <c r="C85" s="70">
        <v>11.1</v>
      </c>
      <c r="D85" s="26" t="s">
        <v>163</v>
      </c>
      <c r="E85" s="26">
        <v>116</v>
      </c>
      <c r="F85" s="26"/>
      <c r="G85" s="125">
        <f t="shared" si="3"/>
        <v>0</v>
      </c>
      <c r="H85" s="26"/>
      <c r="I85" s="26"/>
      <c r="J85" s="26"/>
      <c r="K85" s="189"/>
      <c r="L85" s="189"/>
    </row>
    <row r="86" spans="1:12" ht="15">
      <c r="A86" s="26">
        <v>17</v>
      </c>
      <c r="B86" s="196" t="s">
        <v>159</v>
      </c>
      <c r="C86" s="70">
        <v>12</v>
      </c>
      <c r="D86" s="26" t="s">
        <v>164</v>
      </c>
      <c r="E86" s="26">
        <v>110</v>
      </c>
      <c r="F86" s="26"/>
      <c r="G86" s="125">
        <f t="shared" si="3"/>
        <v>0</v>
      </c>
      <c r="H86" s="26"/>
      <c r="I86" s="26"/>
      <c r="J86" s="26"/>
      <c r="K86" s="189"/>
      <c r="L86" s="189"/>
    </row>
    <row r="87" spans="1:12" ht="15">
      <c r="A87" s="26">
        <v>19</v>
      </c>
      <c r="B87" s="196" t="s">
        <v>160</v>
      </c>
      <c r="C87" s="70">
        <v>9.6</v>
      </c>
      <c r="D87" s="26" t="s">
        <v>166</v>
      </c>
      <c r="E87" s="26">
        <v>67</v>
      </c>
      <c r="F87" s="26">
        <v>535</v>
      </c>
      <c r="G87" s="125">
        <f t="shared" si="3"/>
        <v>5136</v>
      </c>
      <c r="H87" s="26">
        <v>12000</v>
      </c>
      <c r="I87" s="26">
        <v>12</v>
      </c>
      <c r="J87" s="26">
        <f>I87*H87</f>
        <v>144000</v>
      </c>
      <c r="K87" s="189">
        <f>41.694*G87</f>
        <v>214140.38400000002</v>
      </c>
      <c r="L87" s="189">
        <f>J87-K87</f>
        <v>-70140.38400000002</v>
      </c>
    </row>
    <row r="88" spans="1:12" ht="15">
      <c r="A88" s="26">
        <v>24</v>
      </c>
      <c r="B88" s="196" t="s">
        <v>161</v>
      </c>
      <c r="C88" s="70">
        <v>8.2</v>
      </c>
      <c r="D88" s="26" t="s">
        <v>164</v>
      </c>
      <c r="E88" s="26">
        <v>110</v>
      </c>
      <c r="F88" s="26">
        <v>9698</v>
      </c>
      <c r="G88" s="125">
        <f t="shared" si="3"/>
        <v>79523.59999999999</v>
      </c>
      <c r="H88" s="26">
        <v>178000</v>
      </c>
      <c r="I88" s="26">
        <v>12</v>
      </c>
      <c r="J88" s="26">
        <f>I88*H88</f>
        <v>2136000</v>
      </c>
      <c r="K88" s="189">
        <f>41.694*G88</f>
        <v>3315656.9784</v>
      </c>
      <c r="L88" s="189">
        <f>J88-K88</f>
        <v>-1179656.9784</v>
      </c>
    </row>
    <row r="89" spans="1:12" ht="15">
      <c r="A89" s="26">
        <v>18</v>
      </c>
      <c r="B89" s="196" t="s">
        <v>162</v>
      </c>
      <c r="C89" s="125">
        <v>8.8</v>
      </c>
      <c r="D89" s="26" t="s">
        <v>166</v>
      </c>
      <c r="E89" s="26">
        <v>67</v>
      </c>
      <c r="F89" s="26">
        <v>32</v>
      </c>
      <c r="G89" s="125">
        <f t="shared" si="3"/>
        <v>281.6</v>
      </c>
      <c r="H89" s="26">
        <v>100</v>
      </c>
      <c r="I89" s="26">
        <v>12</v>
      </c>
      <c r="J89" s="26">
        <f>I89*H89</f>
        <v>1200</v>
      </c>
      <c r="K89" s="189">
        <f>41.694*G89</f>
        <v>11741.030400000001</v>
      </c>
      <c r="L89" s="189">
        <f>J89-K89</f>
        <v>-10541.030400000001</v>
      </c>
    </row>
    <row r="90" spans="1:12" ht="15">
      <c r="A90" s="191"/>
      <c r="B90" s="55"/>
      <c r="C90" s="125">
        <f>SUM(C71:C89)</f>
        <v>192.64999999999998</v>
      </c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5">
      <c r="A91" s="250" t="s">
        <v>39</v>
      </c>
      <c r="B91" s="250"/>
      <c r="C91" s="184"/>
      <c r="D91" s="185"/>
      <c r="E91" s="185"/>
      <c r="F91" s="185">
        <f>SUM(F74:F90)</f>
        <v>112774</v>
      </c>
      <c r="G91" s="188">
        <f>SUM(G74:G90)</f>
        <v>1163249.8000000003</v>
      </c>
      <c r="H91" s="192">
        <f>SUM(H74:H90)</f>
        <v>2116100</v>
      </c>
      <c r="I91" s="191">
        <v>12</v>
      </c>
      <c r="J91" s="187">
        <f>SUM(J74:J89)</f>
        <v>25393200</v>
      </c>
      <c r="K91" s="187">
        <f>SUM(K74:K89)</f>
        <v>48500537.16120001</v>
      </c>
      <c r="L91" s="187">
        <f>SUM(L74:L89)</f>
        <v>-23107337.1612</v>
      </c>
    </row>
    <row r="92" spans="1:12" ht="15">
      <c r="A92" s="194"/>
      <c r="B92" s="176"/>
      <c r="C92" s="177"/>
      <c r="D92" s="173"/>
      <c r="E92" s="173"/>
      <c r="F92" s="51">
        <v>4</v>
      </c>
      <c r="G92" s="174"/>
      <c r="H92" s="175"/>
      <c r="I92" s="63"/>
      <c r="J92" s="75"/>
      <c r="K92" s="75"/>
      <c r="L92" s="75"/>
    </row>
    <row r="93" spans="1:12" ht="15">
      <c r="A93" s="195"/>
      <c r="B93" s="176"/>
      <c r="C93" s="177"/>
      <c r="D93" s="173"/>
      <c r="E93" s="173"/>
      <c r="F93" s="173"/>
      <c r="G93" s="174"/>
      <c r="H93" s="175"/>
      <c r="I93" s="63"/>
      <c r="J93" s="75"/>
      <c r="K93" s="75"/>
      <c r="L93" s="75"/>
    </row>
    <row r="94" spans="1:12" ht="15">
      <c r="A94" s="248" t="s">
        <v>46</v>
      </c>
      <c r="B94" s="249" t="s">
        <v>40</v>
      </c>
      <c r="C94" s="248" t="s">
        <v>41</v>
      </c>
      <c r="D94" s="248" t="s">
        <v>42</v>
      </c>
      <c r="E94" s="248" t="s">
        <v>85</v>
      </c>
      <c r="F94" s="249" t="s">
        <v>102</v>
      </c>
      <c r="G94" s="249"/>
      <c r="H94" s="249"/>
      <c r="I94" s="249"/>
      <c r="J94" s="249"/>
      <c r="K94" s="249"/>
      <c r="L94" s="249"/>
    </row>
    <row r="95" spans="1:12" ht="15">
      <c r="A95" s="248"/>
      <c r="B95" s="249"/>
      <c r="C95" s="248"/>
      <c r="D95" s="248"/>
      <c r="E95" s="248"/>
      <c r="F95" s="248" t="s">
        <v>87</v>
      </c>
      <c r="G95" s="248" t="s">
        <v>47</v>
      </c>
      <c r="H95" s="248" t="s">
        <v>48</v>
      </c>
      <c r="I95" s="248" t="s">
        <v>84</v>
      </c>
      <c r="J95" s="248" t="s">
        <v>49</v>
      </c>
      <c r="K95" s="248" t="s">
        <v>50</v>
      </c>
      <c r="L95" s="248" t="s">
        <v>51</v>
      </c>
    </row>
    <row r="96" spans="1:12" ht="53.25" customHeight="1">
      <c r="A96" s="248"/>
      <c r="B96" s="249"/>
      <c r="C96" s="248"/>
      <c r="D96" s="248"/>
      <c r="E96" s="248"/>
      <c r="F96" s="248"/>
      <c r="G96" s="248"/>
      <c r="H96" s="248"/>
      <c r="I96" s="248"/>
      <c r="J96" s="248"/>
      <c r="K96" s="248"/>
      <c r="L96" s="248"/>
    </row>
    <row r="97" spans="1:12" ht="15">
      <c r="A97" s="197">
        <v>1</v>
      </c>
      <c r="B97" s="197">
        <v>2</v>
      </c>
      <c r="C97" s="197">
        <v>3</v>
      </c>
      <c r="D97" s="197">
        <v>4</v>
      </c>
      <c r="E97" s="197">
        <v>5</v>
      </c>
      <c r="F97" s="197">
        <v>27</v>
      </c>
      <c r="G97" s="197">
        <v>28</v>
      </c>
      <c r="H97" s="197">
        <v>29</v>
      </c>
      <c r="I97" s="197">
        <v>30</v>
      </c>
      <c r="J97" s="197">
        <v>31</v>
      </c>
      <c r="K97" s="197">
        <v>32</v>
      </c>
      <c r="L97" s="197">
        <v>33</v>
      </c>
    </row>
    <row r="98" spans="1:12" ht="15">
      <c r="A98" s="26">
        <v>1</v>
      </c>
      <c r="B98" s="196" t="s">
        <v>153</v>
      </c>
      <c r="C98" s="70">
        <v>11.85</v>
      </c>
      <c r="D98" s="26" t="s">
        <v>163</v>
      </c>
      <c r="E98" s="26">
        <v>116</v>
      </c>
      <c r="F98" s="53"/>
      <c r="G98" s="53"/>
      <c r="H98" s="53"/>
      <c r="I98" s="26"/>
      <c r="J98" s="26"/>
      <c r="K98" s="26"/>
      <c r="L98" s="26"/>
    </row>
    <row r="99" spans="1:12" ht="15">
      <c r="A99" s="26">
        <v>2</v>
      </c>
      <c r="B99" s="196" t="s">
        <v>143</v>
      </c>
      <c r="C99" s="70">
        <v>7.6</v>
      </c>
      <c r="D99" s="26" t="s">
        <v>164</v>
      </c>
      <c r="E99" s="26">
        <v>110</v>
      </c>
      <c r="F99" s="53"/>
      <c r="G99" s="53"/>
      <c r="H99" s="53"/>
      <c r="I99" s="26"/>
      <c r="J99" s="26"/>
      <c r="K99" s="26"/>
      <c r="L99" s="26"/>
    </row>
    <row r="100" spans="1:12" ht="15">
      <c r="A100" s="26">
        <v>3</v>
      </c>
      <c r="B100" s="196" t="s">
        <v>144</v>
      </c>
      <c r="C100" s="70">
        <v>8.5</v>
      </c>
      <c r="D100" s="26" t="s">
        <v>164</v>
      </c>
      <c r="E100" s="26">
        <v>110</v>
      </c>
      <c r="F100" s="53"/>
      <c r="G100" s="53"/>
      <c r="H100" s="53"/>
      <c r="I100" s="26"/>
      <c r="J100" s="26"/>
      <c r="K100" s="26"/>
      <c r="L100" s="26"/>
    </row>
    <row r="101" spans="1:12" ht="15">
      <c r="A101" s="26">
        <v>4</v>
      </c>
      <c r="B101" s="196" t="s">
        <v>145</v>
      </c>
      <c r="C101" s="70">
        <v>18.4</v>
      </c>
      <c r="D101" s="26" t="s">
        <v>165</v>
      </c>
      <c r="E101" s="26">
        <v>116</v>
      </c>
      <c r="F101" s="53">
        <v>9296</v>
      </c>
      <c r="G101" s="53">
        <v>171046.4</v>
      </c>
      <c r="H101" s="53">
        <v>535880</v>
      </c>
      <c r="I101" s="26">
        <v>14</v>
      </c>
      <c r="J101" s="26">
        <f>I101*H101</f>
        <v>7502320</v>
      </c>
      <c r="K101" s="70">
        <v>9321686.71</v>
      </c>
      <c r="L101" s="125">
        <f>J101-K101</f>
        <v>-1819366.710000001</v>
      </c>
    </row>
    <row r="102" spans="1:12" ht="15">
      <c r="A102" s="26" t="s">
        <v>146</v>
      </c>
      <c r="B102" s="196" t="s">
        <v>147</v>
      </c>
      <c r="C102" s="70">
        <v>18.3</v>
      </c>
      <c r="D102" s="26" t="s">
        <v>165</v>
      </c>
      <c r="E102" s="26">
        <v>116</v>
      </c>
      <c r="F102" s="53">
        <v>4648</v>
      </c>
      <c r="G102" s="53">
        <v>85058.4</v>
      </c>
      <c r="H102" s="53">
        <v>270000</v>
      </c>
      <c r="I102" s="26">
        <v>14</v>
      </c>
      <c r="J102" s="26">
        <f>I102*H102</f>
        <v>3780000</v>
      </c>
      <c r="K102" s="70">
        <v>4783259.12</v>
      </c>
      <c r="L102" s="125">
        <f>J102-K102</f>
        <v>-1003259.1200000001</v>
      </c>
    </row>
    <row r="103" spans="1:12" ht="15">
      <c r="A103" s="26">
        <v>5</v>
      </c>
      <c r="B103" s="196" t="s">
        <v>148</v>
      </c>
      <c r="C103" s="70">
        <v>8.8</v>
      </c>
      <c r="D103" s="26" t="s">
        <v>164</v>
      </c>
      <c r="E103" s="26">
        <v>110</v>
      </c>
      <c r="F103" s="53"/>
      <c r="G103" s="53"/>
      <c r="H103" s="53"/>
      <c r="I103" s="26"/>
      <c r="J103" s="26"/>
      <c r="K103" s="70"/>
      <c r="L103" s="125"/>
    </row>
    <row r="104" spans="1:12" ht="15">
      <c r="A104" s="26">
        <v>5</v>
      </c>
      <c r="B104" s="196" t="s">
        <v>149</v>
      </c>
      <c r="C104" s="70">
        <v>11.1</v>
      </c>
      <c r="D104" s="26" t="s">
        <v>164</v>
      </c>
      <c r="E104" s="26">
        <v>110</v>
      </c>
      <c r="F104" s="53"/>
      <c r="G104" s="53"/>
      <c r="H104" s="53"/>
      <c r="I104" s="26"/>
      <c r="J104" s="26"/>
      <c r="K104" s="70"/>
      <c r="L104" s="125"/>
    </row>
    <row r="105" spans="1:12" ht="15">
      <c r="A105" s="26">
        <v>6</v>
      </c>
      <c r="B105" s="196" t="s">
        <v>150</v>
      </c>
      <c r="C105" s="70">
        <v>13.1</v>
      </c>
      <c r="D105" s="26" t="s">
        <v>164</v>
      </c>
      <c r="E105" s="26">
        <v>110</v>
      </c>
      <c r="F105" s="53">
        <v>8838</v>
      </c>
      <c r="G105" s="53">
        <v>115777.8</v>
      </c>
      <c r="H105" s="53">
        <v>354000</v>
      </c>
      <c r="I105" s="26">
        <v>14</v>
      </c>
      <c r="J105" s="26">
        <f>I105*H105</f>
        <v>4956000</v>
      </c>
      <c r="K105" s="70">
        <v>6309658.54</v>
      </c>
      <c r="L105" s="125">
        <f>J105-K105</f>
        <v>-1353658.54</v>
      </c>
    </row>
    <row r="106" spans="1:12" ht="15">
      <c r="A106" s="26">
        <v>8</v>
      </c>
      <c r="B106" s="196" t="s">
        <v>151</v>
      </c>
      <c r="C106" s="70">
        <v>6.4</v>
      </c>
      <c r="D106" s="26" t="s">
        <v>164</v>
      </c>
      <c r="E106" s="26">
        <v>110</v>
      </c>
      <c r="F106" s="53">
        <v>20019</v>
      </c>
      <c r="G106" s="53">
        <v>128121.6</v>
      </c>
      <c r="H106" s="53">
        <v>266235</v>
      </c>
      <c r="I106" s="26">
        <v>14</v>
      </c>
      <c r="J106" s="26">
        <f>I106*H106</f>
        <v>3727290</v>
      </c>
      <c r="K106" s="70">
        <v>6982370.96</v>
      </c>
      <c r="L106" s="125">
        <f>J106-K106</f>
        <v>-3255080.96</v>
      </c>
    </row>
    <row r="107" spans="1:12" ht="15">
      <c r="A107" s="26">
        <v>9</v>
      </c>
      <c r="B107" s="196" t="s">
        <v>152</v>
      </c>
      <c r="C107" s="70">
        <v>7.4</v>
      </c>
      <c r="D107" s="26" t="s">
        <v>166</v>
      </c>
      <c r="E107" s="26">
        <v>67</v>
      </c>
      <c r="F107" s="53">
        <v>21108</v>
      </c>
      <c r="G107" s="53">
        <v>156199.2</v>
      </c>
      <c r="H107" s="53">
        <v>309600</v>
      </c>
      <c r="I107" s="26">
        <v>14</v>
      </c>
      <c r="J107" s="26">
        <f>I107*H107</f>
        <v>4334400</v>
      </c>
      <c r="K107" s="70">
        <v>8156097.43</v>
      </c>
      <c r="L107" s="125">
        <f>J107-K107</f>
        <v>-3821697.4299999997</v>
      </c>
    </row>
    <row r="108" spans="1:12" ht="15">
      <c r="A108" s="26">
        <v>10</v>
      </c>
      <c r="B108" s="196" t="s">
        <v>154</v>
      </c>
      <c r="C108" s="124" t="s">
        <v>230</v>
      </c>
      <c r="D108" s="26" t="s">
        <v>164</v>
      </c>
      <c r="E108" s="26">
        <v>110</v>
      </c>
      <c r="F108" s="26">
        <v>17834</v>
      </c>
      <c r="G108" s="26">
        <v>260376.4</v>
      </c>
      <c r="H108" s="26">
        <v>401000</v>
      </c>
      <c r="I108" s="26">
        <v>14</v>
      </c>
      <c r="J108" s="26">
        <f>I108*H108</f>
        <v>5614000</v>
      </c>
      <c r="K108" s="70">
        <v>14189993.05</v>
      </c>
      <c r="L108" s="125">
        <v>-8575993</v>
      </c>
    </row>
    <row r="109" spans="1:12" ht="15">
      <c r="A109" s="26">
        <v>11</v>
      </c>
      <c r="B109" s="196" t="s">
        <v>155</v>
      </c>
      <c r="C109" s="70">
        <v>8</v>
      </c>
      <c r="D109" s="26" t="s">
        <v>164</v>
      </c>
      <c r="E109" s="26">
        <v>110</v>
      </c>
      <c r="F109" s="53">
        <v>21884</v>
      </c>
      <c r="G109" s="193">
        <v>175072</v>
      </c>
      <c r="H109" s="53">
        <v>225750</v>
      </c>
      <c r="I109" s="26">
        <v>14</v>
      </c>
      <c r="J109" s="26">
        <f>I109*H109</f>
        <v>3160500</v>
      </c>
      <c r="K109" s="70">
        <v>9541073.86</v>
      </c>
      <c r="L109" s="125">
        <f>J109-K109</f>
        <v>-6380573.859999999</v>
      </c>
    </row>
    <row r="110" spans="1:12" ht="15">
      <c r="A110" s="26">
        <v>13</v>
      </c>
      <c r="B110" s="196" t="s">
        <v>156</v>
      </c>
      <c r="C110" s="70">
        <v>11</v>
      </c>
      <c r="D110" s="26" t="s">
        <v>165</v>
      </c>
      <c r="E110" s="26">
        <v>116</v>
      </c>
      <c r="F110" s="53"/>
      <c r="G110" s="53"/>
      <c r="H110" s="53"/>
      <c r="I110" s="26"/>
      <c r="J110" s="26"/>
      <c r="K110" s="70"/>
      <c r="L110" s="125"/>
    </row>
    <row r="111" spans="1:12" ht="15">
      <c r="A111" s="26">
        <v>14</v>
      </c>
      <c r="B111" s="196" t="s">
        <v>157</v>
      </c>
      <c r="C111" s="70">
        <v>12.5</v>
      </c>
      <c r="D111" s="26" t="s">
        <v>164</v>
      </c>
      <c r="E111" s="26">
        <v>110</v>
      </c>
      <c r="F111" s="53"/>
      <c r="G111" s="53"/>
      <c r="H111" s="53"/>
      <c r="I111" s="26"/>
      <c r="J111" s="26"/>
      <c r="K111" s="70"/>
      <c r="L111" s="125"/>
    </row>
    <row r="112" spans="1:12" ht="15">
      <c r="A112" s="26">
        <v>15</v>
      </c>
      <c r="B112" s="196" t="s">
        <v>158</v>
      </c>
      <c r="C112" s="70">
        <v>11.1</v>
      </c>
      <c r="D112" s="26" t="s">
        <v>163</v>
      </c>
      <c r="E112" s="26">
        <v>116</v>
      </c>
      <c r="F112" s="53"/>
      <c r="G112" s="53"/>
      <c r="H112" s="53"/>
      <c r="I112" s="26"/>
      <c r="J112" s="26"/>
      <c r="K112" s="70"/>
      <c r="L112" s="125"/>
    </row>
    <row r="113" spans="1:12" ht="15">
      <c r="A113" s="26">
        <v>17</v>
      </c>
      <c r="B113" s="196" t="s">
        <v>159</v>
      </c>
      <c r="C113" s="70">
        <v>12</v>
      </c>
      <c r="D113" s="26" t="s">
        <v>164</v>
      </c>
      <c r="E113" s="26">
        <v>110</v>
      </c>
      <c r="F113" s="53"/>
      <c r="G113" s="53"/>
      <c r="H113" s="53"/>
      <c r="I113" s="26"/>
      <c r="J113" s="26"/>
      <c r="K113" s="70"/>
      <c r="L113" s="125"/>
    </row>
    <row r="114" spans="1:12" ht="15">
      <c r="A114" s="26">
        <v>19</v>
      </c>
      <c r="B114" s="196" t="s">
        <v>160</v>
      </c>
      <c r="C114" s="70">
        <v>9.6</v>
      </c>
      <c r="D114" s="26" t="s">
        <v>166</v>
      </c>
      <c r="E114" s="26">
        <v>67</v>
      </c>
      <c r="F114" s="53">
        <v>760</v>
      </c>
      <c r="G114" s="193">
        <v>7296</v>
      </c>
      <c r="H114" s="53">
        <v>19000</v>
      </c>
      <c r="I114" s="26">
        <v>14</v>
      </c>
      <c r="J114" s="26">
        <f>I114*H114</f>
        <v>266000</v>
      </c>
      <c r="K114" s="70">
        <v>380967.94</v>
      </c>
      <c r="L114" s="125">
        <f>J114-K114</f>
        <v>-114967.94</v>
      </c>
    </row>
    <row r="115" spans="1:12" ht="15">
      <c r="A115" s="26">
        <v>24</v>
      </c>
      <c r="B115" s="196" t="s">
        <v>161</v>
      </c>
      <c r="C115" s="70">
        <v>8.2</v>
      </c>
      <c r="D115" s="26" t="s">
        <v>164</v>
      </c>
      <c r="E115" s="26">
        <v>110</v>
      </c>
      <c r="F115" s="26">
        <v>9672</v>
      </c>
      <c r="G115" s="26">
        <v>79310.4</v>
      </c>
      <c r="H115" s="26">
        <v>187000</v>
      </c>
      <c r="I115" s="26">
        <v>14</v>
      </c>
      <c r="J115" s="26">
        <v>2618090</v>
      </c>
      <c r="K115" s="70">
        <v>4322258.18</v>
      </c>
      <c r="L115" s="125">
        <f>J115-K115</f>
        <v>-1704168.1799999997</v>
      </c>
    </row>
    <row r="116" spans="1:12" ht="15">
      <c r="A116" s="26">
        <v>18</v>
      </c>
      <c r="B116" s="196" t="s">
        <v>162</v>
      </c>
      <c r="C116" s="125">
        <v>8.8</v>
      </c>
      <c r="D116" s="26" t="s">
        <v>166</v>
      </c>
      <c r="E116" s="26">
        <v>67</v>
      </c>
      <c r="F116" s="53">
        <v>32</v>
      </c>
      <c r="G116" s="53">
        <v>281.6</v>
      </c>
      <c r="H116" s="53">
        <v>100</v>
      </c>
      <c r="I116" s="26">
        <v>14</v>
      </c>
      <c r="J116" s="26">
        <f>I116*H116</f>
        <v>1400</v>
      </c>
      <c r="K116" s="70">
        <v>14704.03</v>
      </c>
      <c r="L116" s="125">
        <f>J116-K116</f>
        <v>-13304.03</v>
      </c>
    </row>
    <row r="117" spans="1:12" ht="15">
      <c r="A117" s="191"/>
      <c r="B117" s="55"/>
      <c r="C117" s="125">
        <f>SUM(C98:C116)</f>
        <v>192.64999999999998</v>
      </c>
      <c r="D117" s="26"/>
      <c r="E117" s="26"/>
      <c r="F117" s="53"/>
      <c r="G117" s="53"/>
      <c r="H117" s="53"/>
      <c r="I117" s="26"/>
      <c r="J117" s="26"/>
      <c r="K117" s="26"/>
      <c r="L117" s="26"/>
    </row>
    <row r="118" spans="1:12" ht="15">
      <c r="A118" s="250" t="s">
        <v>39</v>
      </c>
      <c r="B118" s="250"/>
      <c r="C118" s="184"/>
      <c r="D118" s="185"/>
      <c r="E118" s="185"/>
      <c r="F118" s="191">
        <f>SUM(F101:F117)</f>
        <v>114091</v>
      </c>
      <c r="G118" s="186">
        <f>SUM(G101:G117)</f>
        <v>1178539.7999999998</v>
      </c>
      <c r="H118" s="187">
        <f>SUM(H101:H117)</f>
        <v>2568565</v>
      </c>
      <c r="I118" s="187">
        <v>14</v>
      </c>
      <c r="J118" s="187">
        <f>SUM(J101:J117)</f>
        <v>35960000</v>
      </c>
      <c r="K118" s="186">
        <f>SUM(K101:K117)</f>
        <v>64002069.82</v>
      </c>
      <c r="L118" s="186">
        <f>SUM(L101:L117)</f>
        <v>-28042069.770000003</v>
      </c>
    </row>
    <row r="120" ht="15">
      <c r="B120" s="67" t="s">
        <v>119</v>
      </c>
    </row>
    <row r="121" ht="15">
      <c r="B121" s="67"/>
    </row>
    <row r="122" spans="2:15" ht="20.25" customHeight="1">
      <c r="B122" s="4" t="s">
        <v>256</v>
      </c>
      <c r="C122" s="4"/>
      <c r="D122" s="4"/>
      <c r="E122" s="4"/>
      <c r="F122" s="4"/>
      <c r="G122" s="4"/>
      <c r="H122" s="4"/>
      <c r="I122" s="4"/>
      <c r="J122" s="4"/>
      <c r="K122" s="4"/>
      <c r="L122" s="65"/>
      <c r="M122" s="65"/>
      <c r="N122" s="65"/>
      <c r="O122" s="65"/>
    </row>
    <row r="123" spans="2:15" ht="18.75">
      <c r="B123" s="4" t="s">
        <v>257</v>
      </c>
      <c r="C123" s="4"/>
      <c r="D123" s="4"/>
      <c r="E123" s="4"/>
      <c r="F123" s="4"/>
      <c r="G123" s="4"/>
      <c r="H123" s="4"/>
      <c r="I123" s="4"/>
      <c r="J123" s="4" t="s">
        <v>258</v>
      </c>
      <c r="K123" s="4"/>
      <c r="L123" s="33"/>
      <c r="M123" s="65"/>
      <c r="N123" s="65"/>
      <c r="O123" s="65"/>
    </row>
  </sheetData>
  <sheetProtection/>
  <mergeCells count="64">
    <mergeCell ref="B40:B42"/>
    <mergeCell ref="C40:C42"/>
    <mergeCell ref="D94:D96"/>
    <mergeCell ref="E94:E96"/>
    <mergeCell ref="A118:B118"/>
    <mergeCell ref="A91:B91"/>
    <mergeCell ref="A94:A96"/>
    <mergeCell ref="B94:B96"/>
    <mergeCell ref="C94:C96"/>
    <mergeCell ref="L95:L96"/>
    <mergeCell ref="F67:L67"/>
    <mergeCell ref="E40:E42"/>
    <mergeCell ref="A64:B64"/>
    <mergeCell ref="A67:A69"/>
    <mergeCell ref="B67:B69"/>
    <mergeCell ref="C67:C69"/>
    <mergeCell ref="D67:D69"/>
    <mergeCell ref="E67:E69"/>
    <mergeCell ref="A40:A42"/>
    <mergeCell ref="F95:F96"/>
    <mergeCell ref="G95:G96"/>
    <mergeCell ref="H95:H96"/>
    <mergeCell ref="I95:I96"/>
    <mergeCell ref="J95:J96"/>
    <mergeCell ref="K95:K96"/>
    <mergeCell ref="F68:F69"/>
    <mergeCell ref="G68:G69"/>
    <mergeCell ref="H68:H69"/>
    <mergeCell ref="I68:I69"/>
    <mergeCell ref="D40:D42"/>
    <mergeCell ref="F94:L94"/>
    <mergeCell ref="J68:J69"/>
    <mergeCell ref="K68:K69"/>
    <mergeCell ref="L68:L69"/>
    <mergeCell ref="F40:L40"/>
    <mergeCell ref="F41:F42"/>
    <mergeCell ref="G41:G42"/>
    <mergeCell ref="H41:H42"/>
    <mergeCell ref="I41:I42"/>
    <mergeCell ref="J41:J42"/>
    <mergeCell ref="K41:K42"/>
    <mergeCell ref="L41:L42"/>
    <mergeCell ref="D10:I10"/>
    <mergeCell ref="D9:I9"/>
    <mergeCell ref="T9:W9"/>
    <mergeCell ref="T10:W10"/>
    <mergeCell ref="J14:J15"/>
    <mergeCell ref="D11:I11"/>
    <mergeCell ref="I14:I15"/>
    <mergeCell ref="G14:G15"/>
    <mergeCell ref="H14:H15"/>
    <mergeCell ref="A37:B37"/>
    <mergeCell ref="F14:F15"/>
    <mergeCell ref="A13:A15"/>
    <mergeCell ref="B13:B15"/>
    <mergeCell ref="C13:C15"/>
    <mergeCell ref="D13:D15"/>
    <mergeCell ref="K14:K15"/>
    <mergeCell ref="L14:L15"/>
    <mergeCell ref="E13:E15"/>
    <mergeCell ref="F13:L13"/>
    <mergeCell ref="D8:I8"/>
    <mergeCell ref="D6:I6"/>
    <mergeCell ref="D7:I7"/>
  </mergeCells>
  <printOptions/>
  <pageMargins left="0.11811023622047245" right="0.11811023622047245" top="0" bottom="0" header="0.31496062992125984" footer="0.31496062992125984"/>
  <pageSetup fitToHeight="9" horizontalDpi="600" verticalDpi="600" orientation="landscape" paperSize="9" scale="93" r:id="rId1"/>
  <rowBreaks count="3" manualBreakCount="3">
    <brk id="37" max="11" man="1"/>
    <brk id="64" max="11" man="1"/>
    <brk id="9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75" zoomScaleSheetLayoutView="75" workbookViewId="0" topLeftCell="A7">
      <selection activeCell="G53" sqref="G53:H53"/>
    </sheetView>
  </sheetViews>
  <sheetFormatPr defaultColWidth="9.00390625" defaultRowHeight="12.75"/>
  <cols>
    <col min="1" max="1" width="42.875" style="4" customWidth="1"/>
    <col min="2" max="2" width="9.875" style="4" customWidth="1"/>
    <col min="3" max="3" width="13.375" style="4" customWidth="1"/>
    <col min="4" max="4" width="20.875" style="4" customWidth="1"/>
    <col min="5" max="5" width="12.625" style="4" customWidth="1"/>
    <col min="6" max="6" width="25.125" style="4" customWidth="1"/>
    <col min="7" max="7" width="13.25390625" style="4" customWidth="1"/>
    <col min="8" max="8" width="27.125" style="4" customWidth="1"/>
    <col min="9" max="16384" width="9.125" style="4" customWidth="1"/>
  </cols>
  <sheetData>
    <row r="1" ht="110.25">
      <c r="H1" s="114" t="s">
        <v>259</v>
      </c>
    </row>
    <row r="2" spans="1:6" ht="30" customHeight="1">
      <c r="A2" s="260" t="s">
        <v>274</v>
      </c>
      <c r="B2" s="260"/>
      <c r="C2" s="260"/>
      <c r="D2" s="260"/>
      <c r="E2" s="260"/>
      <c r="F2" s="260"/>
    </row>
    <row r="3" spans="1:6" s="18" customFormat="1" ht="15.75">
      <c r="A3" s="260"/>
      <c r="B3" s="260"/>
      <c r="C3" s="260"/>
      <c r="D3" s="260"/>
      <c r="E3" s="260"/>
      <c r="F3" s="260"/>
    </row>
    <row r="4" spans="1:8" s="18" customFormat="1" ht="15.75">
      <c r="A4" s="262"/>
      <c r="B4" s="263" t="s">
        <v>4</v>
      </c>
      <c r="C4" s="264" t="s">
        <v>91</v>
      </c>
      <c r="D4" s="265"/>
      <c r="E4" s="264" t="s">
        <v>92</v>
      </c>
      <c r="F4" s="265"/>
      <c r="G4" s="259" t="s">
        <v>93</v>
      </c>
      <c r="H4" s="259"/>
    </row>
    <row r="5" spans="1:8" s="18" customFormat="1" ht="35.25" customHeight="1">
      <c r="A5" s="262"/>
      <c r="B5" s="263"/>
      <c r="C5" s="267" t="s">
        <v>6</v>
      </c>
      <c r="D5" s="76" t="s">
        <v>120</v>
      </c>
      <c r="E5" s="267" t="s">
        <v>6</v>
      </c>
      <c r="F5" s="76" t="s">
        <v>120</v>
      </c>
      <c r="G5" s="257" t="s">
        <v>6</v>
      </c>
      <c r="H5" s="76" t="s">
        <v>120</v>
      </c>
    </row>
    <row r="6" spans="1:8" s="18" customFormat="1" ht="18" customHeight="1">
      <c r="A6" s="262"/>
      <c r="B6" s="263"/>
      <c r="C6" s="267"/>
      <c r="D6" s="80" t="s">
        <v>7</v>
      </c>
      <c r="E6" s="267"/>
      <c r="F6" s="80" t="s">
        <v>7</v>
      </c>
      <c r="G6" s="257"/>
      <c r="H6" s="80" t="s">
        <v>7</v>
      </c>
    </row>
    <row r="7" spans="1:8" s="18" customFormat="1" ht="14.25" customHeight="1">
      <c r="A7" s="262"/>
      <c r="B7" s="263"/>
      <c r="C7" s="267"/>
      <c r="D7" s="79" t="s">
        <v>8</v>
      </c>
      <c r="E7" s="267"/>
      <c r="F7" s="79" t="s">
        <v>8</v>
      </c>
      <c r="G7" s="258"/>
      <c r="H7" s="79" t="s">
        <v>8</v>
      </c>
    </row>
    <row r="8" spans="1:8" ht="15.75">
      <c r="A8" s="16">
        <v>1</v>
      </c>
      <c r="B8" s="17">
        <v>2</v>
      </c>
      <c r="C8" s="16">
        <v>3</v>
      </c>
      <c r="D8" s="16">
        <v>4</v>
      </c>
      <c r="E8" s="17">
        <v>5</v>
      </c>
      <c r="F8" s="16">
        <v>6</v>
      </c>
      <c r="G8" s="17">
        <v>7</v>
      </c>
      <c r="H8" s="16">
        <v>8</v>
      </c>
    </row>
    <row r="9" spans="1:8" ht="15.75">
      <c r="A9" s="6" t="s">
        <v>9</v>
      </c>
      <c r="B9" s="6" t="s">
        <v>2</v>
      </c>
      <c r="C9" s="9">
        <v>34219.5</v>
      </c>
      <c r="D9" s="8">
        <v>34219.5</v>
      </c>
      <c r="E9" s="9">
        <f>F9</f>
        <v>16093.2</v>
      </c>
      <c r="F9" s="8">
        <v>16093.2</v>
      </c>
      <c r="G9" s="9">
        <f>H9</f>
        <v>23000</v>
      </c>
      <c r="H9" s="9">
        <v>23000</v>
      </c>
    </row>
    <row r="10" spans="1:8" ht="31.5">
      <c r="A10" s="11" t="s">
        <v>121</v>
      </c>
      <c r="B10" s="6" t="s">
        <v>2</v>
      </c>
      <c r="C10" s="9">
        <v>151808</v>
      </c>
      <c r="D10" s="9">
        <v>15108</v>
      </c>
      <c r="E10" s="9">
        <f>F10</f>
        <v>9300</v>
      </c>
      <c r="F10" s="9">
        <v>9300</v>
      </c>
      <c r="G10" s="9">
        <f>H10</f>
        <v>12960</v>
      </c>
      <c r="H10" s="9">
        <v>12960</v>
      </c>
    </row>
    <row r="11" spans="1:8" ht="78.75">
      <c r="A11" s="11" t="s">
        <v>122</v>
      </c>
      <c r="B11" s="6" t="s">
        <v>2</v>
      </c>
      <c r="C11" s="7">
        <v>0</v>
      </c>
      <c r="D11" s="8">
        <v>0</v>
      </c>
      <c r="E11" s="7">
        <v>0</v>
      </c>
      <c r="F11" s="8">
        <v>0</v>
      </c>
      <c r="G11" s="7">
        <v>0</v>
      </c>
      <c r="H11" s="8">
        <v>0</v>
      </c>
    </row>
    <row r="12" spans="1:8" ht="15.75">
      <c r="A12" s="6" t="s">
        <v>70</v>
      </c>
      <c r="B12" s="6" t="s">
        <v>2</v>
      </c>
      <c r="C12" s="7">
        <v>0</v>
      </c>
      <c r="D12" s="8">
        <v>0</v>
      </c>
      <c r="E12" s="7">
        <v>0</v>
      </c>
      <c r="F12" s="8">
        <v>0</v>
      </c>
      <c r="G12" s="7">
        <v>0</v>
      </c>
      <c r="H12" s="8">
        <v>0</v>
      </c>
    </row>
    <row r="13" spans="1:8" ht="15.75">
      <c r="A13" s="6" t="s">
        <v>227</v>
      </c>
      <c r="B13" s="6" t="s">
        <v>2</v>
      </c>
      <c r="C13" s="7">
        <v>0</v>
      </c>
      <c r="D13" s="8">
        <v>0</v>
      </c>
      <c r="E13" s="7">
        <v>0</v>
      </c>
      <c r="F13" s="8">
        <v>0</v>
      </c>
      <c r="G13" s="7">
        <v>0</v>
      </c>
      <c r="H13" s="8">
        <v>0</v>
      </c>
    </row>
    <row r="14" spans="1:8" ht="15.75">
      <c r="A14" s="6" t="s">
        <v>71</v>
      </c>
      <c r="B14" s="6"/>
      <c r="C14" s="9">
        <f aca="true" t="shared" si="0" ref="C14:H14">SUM(C15:C21)</f>
        <v>73285.89999999998</v>
      </c>
      <c r="D14" s="9">
        <f t="shared" si="0"/>
        <v>73285.89999999998</v>
      </c>
      <c r="E14" s="9">
        <f t="shared" si="0"/>
        <v>48500.5</v>
      </c>
      <c r="F14" s="9">
        <f t="shared" si="0"/>
        <v>48500.5</v>
      </c>
      <c r="G14" s="9">
        <f t="shared" si="0"/>
        <v>64002.07</v>
      </c>
      <c r="H14" s="113">
        <f t="shared" si="0"/>
        <v>64002.07</v>
      </c>
    </row>
    <row r="15" spans="1:8" ht="15.75">
      <c r="A15" s="29" t="s">
        <v>123</v>
      </c>
      <c r="B15" s="6" t="s">
        <v>2</v>
      </c>
      <c r="C15" s="9">
        <v>32571.2</v>
      </c>
      <c r="D15" s="9">
        <v>32571.2</v>
      </c>
      <c r="E15" s="9">
        <f>F15</f>
        <v>23000</v>
      </c>
      <c r="F15" s="9">
        <v>23000</v>
      </c>
      <c r="G15" s="9">
        <f aca="true" t="shared" si="1" ref="G15:G21">H15</f>
        <v>27304.41</v>
      </c>
      <c r="H15" s="113">
        <v>27304.41</v>
      </c>
    </row>
    <row r="16" spans="1:8" ht="15.75">
      <c r="A16" s="29" t="s">
        <v>72</v>
      </c>
      <c r="B16" s="6" t="s">
        <v>2</v>
      </c>
      <c r="C16" s="9">
        <v>11234</v>
      </c>
      <c r="D16" s="9">
        <v>11234</v>
      </c>
      <c r="E16" s="9">
        <f aca="true" t="shared" si="2" ref="E16:E21">F16</f>
        <v>7015</v>
      </c>
      <c r="F16" s="9">
        <v>7015</v>
      </c>
      <c r="G16" s="9">
        <f t="shared" si="1"/>
        <v>8410.06</v>
      </c>
      <c r="H16" s="113">
        <v>8410.06</v>
      </c>
    </row>
    <row r="17" spans="1:8" ht="15.75">
      <c r="A17" s="29" t="s">
        <v>10</v>
      </c>
      <c r="B17" s="6" t="s">
        <v>2</v>
      </c>
      <c r="C17" s="9">
        <v>17560.7</v>
      </c>
      <c r="D17" s="9">
        <v>17560.7</v>
      </c>
      <c r="E17" s="9">
        <f t="shared" si="2"/>
        <v>13000</v>
      </c>
      <c r="F17" s="9">
        <v>13000</v>
      </c>
      <c r="G17" s="9">
        <f t="shared" si="1"/>
        <v>19634.583</v>
      </c>
      <c r="H17" s="113">
        <v>19634.583</v>
      </c>
    </row>
    <row r="18" spans="1:8" ht="15.75">
      <c r="A18" s="29" t="s">
        <v>238</v>
      </c>
      <c r="B18" s="6" t="s">
        <v>2</v>
      </c>
      <c r="C18" s="9">
        <v>3016.1</v>
      </c>
      <c r="D18" s="9">
        <v>3016.1</v>
      </c>
      <c r="E18" s="9">
        <f t="shared" si="2"/>
        <v>2100</v>
      </c>
      <c r="F18" s="9">
        <v>2100</v>
      </c>
      <c r="G18" s="9">
        <f t="shared" si="1"/>
        <v>3099.56</v>
      </c>
      <c r="H18" s="113">
        <v>3099.56</v>
      </c>
    </row>
    <row r="19" spans="1:8" ht="15.75">
      <c r="A19" s="29" t="s">
        <v>239</v>
      </c>
      <c r="B19" s="6" t="s">
        <v>2</v>
      </c>
      <c r="C19" s="9">
        <v>847.7</v>
      </c>
      <c r="D19" s="9">
        <v>847.7</v>
      </c>
      <c r="E19" s="9">
        <f t="shared" si="2"/>
        <v>835.5</v>
      </c>
      <c r="F19" s="9">
        <v>835.5</v>
      </c>
      <c r="G19" s="9">
        <f t="shared" si="1"/>
        <v>1255.135</v>
      </c>
      <c r="H19" s="113">
        <v>1255.135</v>
      </c>
    </row>
    <row r="20" spans="1:8" ht="15.75">
      <c r="A20" s="29" t="s">
        <v>11</v>
      </c>
      <c r="B20" s="6" t="s">
        <v>2</v>
      </c>
      <c r="C20" s="9">
        <v>2397.5</v>
      </c>
      <c r="D20" s="9">
        <v>2397.5</v>
      </c>
      <c r="E20" s="9">
        <f t="shared" si="2"/>
        <v>350</v>
      </c>
      <c r="F20" s="9">
        <v>350</v>
      </c>
      <c r="G20" s="9">
        <f t="shared" si="1"/>
        <v>363.053</v>
      </c>
      <c r="H20" s="113">
        <v>363.053</v>
      </c>
    </row>
    <row r="21" spans="1:8" ht="15.75">
      <c r="A21" s="29" t="s">
        <v>12</v>
      </c>
      <c r="B21" s="6" t="s">
        <v>2</v>
      </c>
      <c r="C21" s="9">
        <v>5658.7</v>
      </c>
      <c r="D21" s="9">
        <v>5658.7</v>
      </c>
      <c r="E21" s="9">
        <f t="shared" si="2"/>
        <v>2200</v>
      </c>
      <c r="F21" s="9">
        <v>2200</v>
      </c>
      <c r="G21" s="9">
        <f t="shared" si="1"/>
        <v>3935.269</v>
      </c>
      <c r="H21" s="113">
        <v>3935.269</v>
      </c>
    </row>
    <row r="22" spans="1:11" ht="15.75">
      <c r="A22" s="6" t="s">
        <v>75</v>
      </c>
      <c r="B22" s="6" t="s">
        <v>1</v>
      </c>
      <c r="C22" s="7">
        <v>0</v>
      </c>
      <c r="D22" s="7">
        <v>0</v>
      </c>
      <c r="E22" s="7">
        <v>0</v>
      </c>
      <c r="F22" s="8">
        <v>0</v>
      </c>
      <c r="G22" s="7">
        <v>0</v>
      </c>
      <c r="H22" s="8">
        <v>0</v>
      </c>
      <c r="I22" s="10"/>
      <c r="J22" s="10"/>
      <c r="K22" s="10"/>
    </row>
    <row r="23" spans="1:8" ht="15.75">
      <c r="A23" s="6" t="s">
        <v>76</v>
      </c>
      <c r="B23" s="6" t="s">
        <v>30</v>
      </c>
      <c r="C23" s="9">
        <f aca="true" t="shared" si="3" ref="C23:H23">C14</f>
        <v>73285.89999999998</v>
      </c>
      <c r="D23" s="9">
        <f t="shared" si="3"/>
        <v>73285.89999999998</v>
      </c>
      <c r="E23" s="9">
        <f t="shared" si="3"/>
        <v>48500.5</v>
      </c>
      <c r="F23" s="9">
        <f t="shared" si="3"/>
        <v>48500.5</v>
      </c>
      <c r="G23" s="9">
        <f t="shared" si="3"/>
        <v>64002.07</v>
      </c>
      <c r="H23" s="9">
        <f t="shared" si="3"/>
        <v>64002.07</v>
      </c>
    </row>
    <row r="24" spans="1:8" ht="15.75">
      <c r="A24" s="6" t="s">
        <v>77</v>
      </c>
      <c r="B24" s="6" t="s">
        <v>2</v>
      </c>
      <c r="C24" s="9">
        <v>-23958.4</v>
      </c>
      <c r="D24" s="9">
        <v>-23958.4</v>
      </c>
      <c r="E24" s="9">
        <f>E9+E10-E14</f>
        <v>-23107.3</v>
      </c>
      <c r="F24" s="9">
        <f>F9+F10-F14</f>
        <v>-23107.3</v>
      </c>
      <c r="G24" s="9">
        <f>H24</f>
        <v>-28042</v>
      </c>
      <c r="H24" s="9">
        <v>-28042</v>
      </c>
    </row>
    <row r="25" spans="1:8" ht="15.75">
      <c r="A25" s="6" t="s">
        <v>31</v>
      </c>
      <c r="B25" s="6" t="s">
        <v>2</v>
      </c>
      <c r="C25" s="9">
        <v>15043</v>
      </c>
      <c r="D25" s="9">
        <v>15043</v>
      </c>
      <c r="E25" s="9">
        <v>15968</v>
      </c>
      <c r="F25" s="9">
        <v>15968</v>
      </c>
      <c r="G25" s="9">
        <f>H25</f>
        <v>28042</v>
      </c>
      <c r="H25" s="9">
        <v>28042</v>
      </c>
    </row>
    <row r="26" spans="1:8" ht="15.75">
      <c r="A26" s="6" t="s">
        <v>13</v>
      </c>
      <c r="B26" s="6" t="s">
        <v>2</v>
      </c>
      <c r="C26" s="9">
        <v>14680.8</v>
      </c>
      <c r="D26" s="9">
        <v>14680.8</v>
      </c>
      <c r="E26" s="9">
        <v>15968</v>
      </c>
      <c r="F26" s="9">
        <v>15968</v>
      </c>
      <c r="G26" s="9"/>
      <c r="H26" s="8"/>
    </row>
    <row r="27" spans="1:9" ht="31.5">
      <c r="A27" s="11" t="s">
        <v>124</v>
      </c>
      <c r="B27" s="6" t="s">
        <v>2</v>
      </c>
      <c r="C27" s="9">
        <v>0</v>
      </c>
      <c r="D27" s="9">
        <v>0</v>
      </c>
      <c r="E27" s="7"/>
      <c r="F27" s="8"/>
      <c r="G27" s="9"/>
      <c r="H27" s="9"/>
      <c r="I27" s="5"/>
    </row>
    <row r="28" spans="1:8" ht="15.75">
      <c r="A28" s="6" t="s">
        <v>32</v>
      </c>
      <c r="B28" s="6" t="s">
        <v>2</v>
      </c>
      <c r="C28" s="9">
        <v>-9277.6</v>
      </c>
      <c r="D28" s="9">
        <v>-9277.6</v>
      </c>
      <c r="E28" s="7">
        <f>F28</f>
        <v>-7139.299999999999</v>
      </c>
      <c r="F28" s="9">
        <f>F26+F24</f>
        <v>-7139.299999999999</v>
      </c>
      <c r="G28" s="9">
        <f>H28</f>
        <v>0</v>
      </c>
      <c r="H28" s="9"/>
    </row>
    <row r="29" spans="1:6" ht="15.75">
      <c r="A29" s="266" t="s">
        <v>273</v>
      </c>
      <c r="B29" s="266"/>
      <c r="C29" s="266"/>
      <c r="D29" s="266"/>
      <c r="E29" s="266"/>
      <c r="F29" s="266"/>
    </row>
    <row r="30" spans="1:8" ht="15.75">
      <c r="A30" s="8" t="s">
        <v>14</v>
      </c>
      <c r="B30" s="8" t="s">
        <v>0</v>
      </c>
      <c r="C30" s="29" t="s">
        <v>228</v>
      </c>
      <c r="D30" s="29" t="s">
        <v>228</v>
      </c>
      <c r="E30" s="6">
        <v>12</v>
      </c>
      <c r="F30" s="6">
        <v>12</v>
      </c>
      <c r="G30" s="6">
        <v>14</v>
      </c>
      <c r="H30" s="6">
        <v>14</v>
      </c>
    </row>
    <row r="31" spans="1:8" ht="15.75">
      <c r="A31" s="8" t="s">
        <v>15</v>
      </c>
      <c r="B31" s="8" t="s">
        <v>0</v>
      </c>
      <c r="C31" s="6"/>
      <c r="D31" s="6"/>
      <c r="E31" s="12"/>
      <c r="F31" s="6"/>
      <c r="G31" s="12"/>
      <c r="H31" s="6"/>
    </row>
    <row r="32" spans="1:8" ht="15.75">
      <c r="A32" s="28" t="s">
        <v>237</v>
      </c>
      <c r="B32" s="8" t="s">
        <v>0</v>
      </c>
      <c r="C32" s="12">
        <v>21.12</v>
      </c>
      <c r="D32" s="6">
        <v>21.12</v>
      </c>
      <c r="E32" s="12">
        <v>25.1</v>
      </c>
      <c r="F32" s="12">
        <v>25.1</v>
      </c>
      <c r="G32" s="12">
        <v>27.32</v>
      </c>
      <c r="H32" s="12">
        <v>27.32</v>
      </c>
    </row>
    <row r="33" spans="1:8" ht="35.25" customHeight="1">
      <c r="A33" s="28" t="s">
        <v>16</v>
      </c>
      <c r="B33" s="8" t="s">
        <v>0</v>
      </c>
      <c r="C33" s="12">
        <v>22.61</v>
      </c>
      <c r="D33" s="6">
        <v>22.61</v>
      </c>
      <c r="E33" s="12">
        <v>25.8</v>
      </c>
      <c r="F33" s="6">
        <v>25.8</v>
      </c>
      <c r="G33" s="12">
        <v>32.94</v>
      </c>
      <c r="H33" s="12">
        <v>32.94</v>
      </c>
    </row>
    <row r="34" spans="1:8" ht="47.25">
      <c r="A34" s="13" t="s">
        <v>125</v>
      </c>
      <c r="B34" s="8" t="s">
        <v>3</v>
      </c>
      <c r="C34" s="6">
        <v>220</v>
      </c>
      <c r="D34" s="6">
        <v>220</v>
      </c>
      <c r="E34" s="6">
        <v>136</v>
      </c>
      <c r="F34" s="6">
        <v>136</v>
      </c>
      <c r="G34" s="6">
        <f>H34</f>
        <v>139</v>
      </c>
      <c r="H34" s="6">
        <f>H36+H37+H38</f>
        <v>139</v>
      </c>
    </row>
    <row r="35" spans="1:8" ht="15.75">
      <c r="A35" s="28" t="s">
        <v>73</v>
      </c>
      <c r="B35" s="6"/>
      <c r="C35" s="6"/>
      <c r="D35" s="6"/>
      <c r="E35" s="6"/>
      <c r="F35" s="6"/>
      <c r="G35" s="6"/>
      <c r="H35" s="6"/>
    </row>
    <row r="36" spans="1:8" ht="15.75">
      <c r="A36" s="28" t="s">
        <v>17</v>
      </c>
      <c r="B36" s="6" t="s">
        <v>3</v>
      </c>
      <c r="C36" s="6">
        <v>78</v>
      </c>
      <c r="D36" s="6">
        <v>78</v>
      </c>
      <c r="E36" s="6">
        <v>50</v>
      </c>
      <c r="F36" s="6">
        <v>50</v>
      </c>
      <c r="G36" s="6">
        <f>H36</f>
        <v>52</v>
      </c>
      <c r="H36" s="6">
        <v>52</v>
      </c>
    </row>
    <row r="37" spans="1:8" ht="15.75">
      <c r="A37" s="28" t="s">
        <v>18</v>
      </c>
      <c r="B37" s="6" t="s">
        <v>3</v>
      </c>
      <c r="C37" s="6">
        <v>113</v>
      </c>
      <c r="D37" s="6">
        <v>113</v>
      </c>
      <c r="E37" s="6">
        <v>70</v>
      </c>
      <c r="F37" s="6">
        <v>70</v>
      </c>
      <c r="G37" s="6">
        <f>H37</f>
        <v>72</v>
      </c>
      <c r="H37" s="6">
        <v>72</v>
      </c>
    </row>
    <row r="38" spans="1:8" ht="15.75">
      <c r="A38" s="28" t="s">
        <v>19</v>
      </c>
      <c r="B38" s="6" t="s">
        <v>3</v>
      </c>
      <c r="C38" s="6">
        <v>29</v>
      </c>
      <c r="D38" s="6">
        <v>29</v>
      </c>
      <c r="E38" s="6">
        <v>16</v>
      </c>
      <c r="F38" s="6">
        <v>16</v>
      </c>
      <c r="G38" s="6">
        <f>H38</f>
        <v>15</v>
      </c>
      <c r="H38" s="6">
        <v>15</v>
      </c>
    </row>
    <row r="39" spans="1:8" ht="15.75">
      <c r="A39" s="30" t="s">
        <v>74</v>
      </c>
      <c r="B39" s="6" t="s">
        <v>0</v>
      </c>
      <c r="C39" s="6">
        <v>3360</v>
      </c>
      <c r="D39" s="6">
        <v>3360</v>
      </c>
      <c r="E39" s="6">
        <v>3360</v>
      </c>
      <c r="F39" s="6">
        <v>3360</v>
      </c>
      <c r="G39" s="6">
        <v>4594</v>
      </c>
      <c r="H39" s="6">
        <v>4594</v>
      </c>
    </row>
    <row r="40" spans="1:8" ht="15.75">
      <c r="A40" s="8" t="s">
        <v>20</v>
      </c>
      <c r="B40" s="6" t="s">
        <v>0</v>
      </c>
      <c r="C40" s="6">
        <v>12338</v>
      </c>
      <c r="D40" s="6">
        <v>12338</v>
      </c>
      <c r="E40" s="14">
        <v>14093</v>
      </c>
      <c r="F40" s="14">
        <v>14093</v>
      </c>
      <c r="G40" s="14">
        <v>16370</v>
      </c>
      <c r="H40" s="14">
        <v>16370</v>
      </c>
    </row>
    <row r="41" spans="1:8" ht="15.75">
      <c r="A41" s="28" t="s">
        <v>73</v>
      </c>
      <c r="B41" s="6"/>
      <c r="C41" s="6"/>
      <c r="D41" s="6"/>
      <c r="E41" s="14"/>
      <c r="F41" s="14"/>
      <c r="G41" s="6"/>
      <c r="H41" s="14"/>
    </row>
    <row r="42" spans="1:8" ht="15.75">
      <c r="A42" s="28" t="s">
        <v>17</v>
      </c>
      <c r="B42" s="6" t="s">
        <v>0</v>
      </c>
      <c r="C42" s="6">
        <v>16004</v>
      </c>
      <c r="D42" s="6">
        <v>16004</v>
      </c>
      <c r="E42" s="14">
        <v>16600</v>
      </c>
      <c r="F42" s="14">
        <v>16600</v>
      </c>
      <c r="G42" s="6">
        <v>17650</v>
      </c>
      <c r="H42" s="14">
        <v>20000</v>
      </c>
    </row>
    <row r="43" spans="1:8" ht="15.75">
      <c r="A43" s="28" t="s">
        <v>18</v>
      </c>
      <c r="B43" s="6" t="s">
        <v>0</v>
      </c>
      <c r="C43" s="6">
        <v>9128</v>
      </c>
      <c r="D43" s="6">
        <v>9128</v>
      </c>
      <c r="E43" s="14">
        <v>11867</v>
      </c>
      <c r="F43" s="14">
        <v>11867</v>
      </c>
      <c r="G43" s="6">
        <v>12228</v>
      </c>
      <c r="H43" s="14">
        <v>12991</v>
      </c>
    </row>
    <row r="44" spans="1:8" ht="15.75">
      <c r="A44" s="28" t="s">
        <v>19</v>
      </c>
      <c r="B44" s="6" t="s">
        <v>0</v>
      </c>
      <c r="C44" s="6">
        <v>14982</v>
      </c>
      <c r="D44" s="6">
        <v>14982</v>
      </c>
      <c r="E44" s="14">
        <v>16000</v>
      </c>
      <c r="F44" s="14">
        <v>16000</v>
      </c>
      <c r="G44" s="6">
        <f aca="true" t="shared" si="4" ref="G44:G49">H44</f>
        <v>20000</v>
      </c>
      <c r="H44" s="14">
        <v>20000</v>
      </c>
    </row>
    <row r="45" spans="1:8" ht="15.75">
      <c r="A45" s="8" t="s">
        <v>21</v>
      </c>
      <c r="B45" s="6" t="s">
        <v>22</v>
      </c>
      <c r="C45" s="6">
        <v>2033.5</v>
      </c>
      <c r="D45" s="6">
        <v>2033.5</v>
      </c>
      <c r="E45" s="6">
        <v>1241</v>
      </c>
      <c r="F45" s="84">
        <v>1241</v>
      </c>
      <c r="G45" s="6">
        <f t="shared" si="4"/>
        <v>1242.7</v>
      </c>
      <c r="H45" s="6">
        <v>1242.7</v>
      </c>
    </row>
    <row r="46" spans="1:8" ht="15.75">
      <c r="A46" s="8" t="s">
        <v>23</v>
      </c>
      <c r="B46" s="6" t="s">
        <v>22</v>
      </c>
      <c r="C46" s="6">
        <v>1902.7</v>
      </c>
      <c r="D46" s="6">
        <v>1902.7</v>
      </c>
      <c r="E46" s="6">
        <v>1163.2</v>
      </c>
      <c r="F46" s="6">
        <v>1163.2</v>
      </c>
      <c r="G46" s="6">
        <f t="shared" si="4"/>
        <v>1178.5398</v>
      </c>
      <c r="H46" s="6">
        <v>1178.5398</v>
      </c>
    </row>
    <row r="47" spans="1:8" ht="15.75">
      <c r="A47" s="8" t="s">
        <v>126</v>
      </c>
      <c r="B47" s="6" t="s">
        <v>24</v>
      </c>
      <c r="C47" s="8">
        <v>4074.8</v>
      </c>
      <c r="D47" s="6">
        <v>1074.8</v>
      </c>
      <c r="E47" s="6">
        <v>2116.1</v>
      </c>
      <c r="F47" s="12">
        <v>2116.1</v>
      </c>
      <c r="G47" s="110">
        <f t="shared" si="4"/>
        <v>2568.565</v>
      </c>
      <c r="H47" s="110">
        <v>2568.565</v>
      </c>
    </row>
    <row r="48" spans="1:8" ht="15.75">
      <c r="A48" s="8" t="s">
        <v>127</v>
      </c>
      <c r="B48" s="6" t="s">
        <v>24</v>
      </c>
      <c r="C48" s="8">
        <v>1160.5</v>
      </c>
      <c r="D48" s="6">
        <v>1160.5</v>
      </c>
      <c r="E48" s="6">
        <v>1000</v>
      </c>
      <c r="F48" s="12">
        <v>1000</v>
      </c>
      <c r="G48" s="110">
        <f t="shared" si="4"/>
        <v>996.917</v>
      </c>
      <c r="H48" s="110">
        <v>996.917</v>
      </c>
    </row>
    <row r="49" spans="1:8" ht="25.5" customHeight="1">
      <c r="A49" s="8" t="s">
        <v>138</v>
      </c>
      <c r="B49" s="6" t="s">
        <v>128</v>
      </c>
      <c r="C49" s="8">
        <v>211.75</v>
      </c>
      <c r="D49" s="6">
        <v>211.75</v>
      </c>
      <c r="E49" s="6">
        <v>112.8</v>
      </c>
      <c r="F49" s="6">
        <v>112.8</v>
      </c>
      <c r="G49" s="6">
        <f t="shared" si="4"/>
        <v>112.8</v>
      </c>
      <c r="H49" s="6">
        <v>112.8</v>
      </c>
    </row>
    <row r="50" spans="1:6" ht="16.5" customHeight="1">
      <c r="A50" s="261"/>
      <c r="B50" s="261"/>
      <c r="C50" s="261"/>
      <c r="D50" s="261"/>
      <c r="E50" s="261"/>
      <c r="F50" s="261"/>
    </row>
    <row r="51" spans="1:3" ht="15.75">
      <c r="A51" s="245"/>
      <c r="B51" s="245"/>
      <c r="C51" s="27"/>
    </row>
    <row r="52" spans="1:8" ht="18.75">
      <c r="A52" s="65" t="s">
        <v>271</v>
      </c>
      <c r="B52" s="65"/>
      <c r="C52" s="65"/>
      <c r="D52" s="65"/>
      <c r="E52" s="65"/>
      <c r="F52" s="65"/>
      <c r="G52" s="65"/>
      <c r="H52" s="65"/>
    </row>
    <row r="53" spans="1:8" ht="18.75">
      <c r="A53" s="202" t="s">
        <v>272</v>
      </c>
      <c r="B53" s="65"/>
      <c r="C53" s="65"/>
      <c r="D53" s="65"/>
      <c r="E53" s="65"/>
      <c r="F53" s="65"/>
      <c r="G53" s="65" t="s">
        <v>270</v>
      </c>
      <c r="H53" s="65"/>
    </row>
    <row r="54" ht="15.75">
      <c r="B54" s="5"/>
    </row>
    <row r="55" spans="1:2" ht="15.75">
      <c r="A55" s="82"/>
      <c r="B55" s="5"/>
    </row>
    <row r="56" ht="15.75">
      <c r="A56" s="82"/>
    </row>
    <row r="63" ht="15.75">
      <c r="A63" s="15"/>
    </row>
  </sheetData>
  <sheetProtection/>
  <mergeCells count="13">
    <mergeCell ref="A2:F2"/>
    <mergeCell ref="A51:B51"/>
    <mergeCell ref="A29:F29"/>
    <mergeCell ref="C5:C7"/>
    <mergeCell ref="E5:E7"/>
    <mergeCell ref="C4:D4"/>
    <mergeCell ref="G5:G7"/>
    <mergeCell ref="G4:H4"/>
    <mergeCell ref="A3:F3"/>
    <mergeCell ref="A50:F50"/>
    <mergeCell ref="A4:A7"/>
    <mergeCell ref="B4:B7"/>
    <mergeCell ref="E4:F4"/>
  </mergeCells>
  <printOptions/>
  <pageMargins left="0.1968503937007874" right="0.1968503937007874" top="0" bottom="0" header="0.5118110236220472" footer="0.5118110236220472"/>
  <pageSetup fitToHeight="2" horizontalDpi="600" verticalDpi="600" orientation="landscape" paperSize="9" scale="77" r:id="rId1"/>
  <rowBreaks count="1" manualBreakCount="1">
    <brk id="2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6.75390625" style="0" customWidth="1"/>
    <col min="2" max="2" width="28.625" style="0" customWidth="1"/>
    <col min="3" max="3" width="17.375" style="0" customWidth="1"/>
    <col min="4" max="4" width="14.875" style="0" customWidth="1"/>
    <col min="5" max="5" width="20.375" style="0" customWidth="1"/>
    <col min="6" max="6" width="10.375" style="0" customWidth="1"/>
    <col min="7" max="7" width="13.625" style="0" customWidth="1"/>
    <col min="8" max="8" width="13.125" style="0" customWidth="1"/>
    <col min="9" max="9" width="12.625" style="0" customWidth="1"/>
  </cols>
  <sheetData>
    <row r="1" spans="1:8" ht="15" customHeight="1">
      <c r="A1" s="33"/>
      <c r="B1" s="33"/>
      <c r="C1" s="33"/>
      <c r="D1" s="33"/>
      <c r="G1" t="s">
        <v>249</v>
      </c>
      <c r="H1" s="118"/>
    </row>
    <row r="2" spans="1:8" ht="15" customHeight="1">
      <c r="A2" s="33"/>
      <c r="B2" s="33"/>
      <c r="C2" s="33"/>
      <c r="D2" s="33"/>
      <c r="G2" s="119" t="s">
        <v>260</v>
      </c>
      <c r="H2" s="119"/>
    </row>
    <row r="3" spans="1:8" ht="15" customHeight="1">
      <c r="A3" s="33"/>
      <c r="B3" s="33"/>
      <c r="C3" s="33"/>
      <c r="D3" s="33"/>
      <c r="G3" s="117" t="s">
        <v>261</v>
      </c>
      <c r="H3" s="117"/>
    </row>
    <row r="4" spans="1:9" ht="15">
      <c r="A4" s="268" t="s">
        <v>276</v>
      </c>
      <c r="B4" s="268"/>
      <c r="C4" s="268"/>
      <c r="D4" s="268"/>
      <c r="E4" s="268"/>
      <c r="F4" s="268"/>
      <c r="G4" s="268"/>
      <c r="H4" s="268"/>
      <c r="I4" s="268"/>
    </row>
    <row r="5" spans="1:9" ht="15">
      <c r="A5" s="270" t="s">
        <v>247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1" t="s">
        <v>248</v>
      </c>
      <c r="B6" s="271"/>
      <c r="C6" s="271"/>
      <c r="D6" s="271"/>
      <c r="E6" s="271"/>
      <c r="F6" s="271"/>
      <c r="G6" s="271"/>
      <c r="H6" s="271"/>
      <c r="I6" s="271"/>
    </row>
    <row r="7" spans="1:9" ht="15">
      <c r="A7" s="35"/>
      <c r="B7" s="35"/>
      <c r="C7" s="35"/>
      <c r="D7" s="35"/>
      <c r="E7" s="35"/>
      <c r="F7" s="35"/>
      <c r="G7" s="35"/>
      <c r="H7" s="35"/>
      <c r="I7" s="35"/>
    </row>
    <row r="8" spans="1:9" ht="28.5">
      <c r="A8" s="37"/>
      <c r="B8" s="37" t="s">
        <v>25</v>
      </c>
      <c r="C8" s="37" t="s">
        <v>69</v>
      </c>
      <c r="D8" s="37" t="s">
        <v>94</v>
      </c>
      <c r="E8" s="37" t="s">
        <v>95</v>
      </c>
      <c r="F8" s="37" t="s">
        <v>96</v>
      </c>
      <c r="G8" s="37" t="s">
        <v>130</v>
      </c>
      <c r="H8" s="37" t="s">
        <v>97</v>
      </c>
      <c r="I8" s="37" t="s">
        <v>129</v>
      </c>
    </row>
    <row r="9" spans="1:9" ht="14.2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</row>
    <row r="10" spans="1:9" s="19" customFormat="1" ht="14.25">
      <c r="A10" s="38" t="s">
        <v>38</v>
      </c>
      <c r="B10" s="39" t="s">
        <v>33</v>
      </c>
      <c r="C10" s="120"/>
      <c r="D10" s="120"/>
      <c r="E10" s="120"/>
      <c r="F10" s="120"/>
      <c r="G10" s="120"/>
      <c r="H10" s="120"/>
      <c r="I10" s="120"/>
    </row>
    <row r="11" spans="1:9" s="3" customFormat="1" ht="15">
      <c r="A11" s="40" t="s">
        <v>35</v>
      </c>
      <c r="B11" s="41" t="s">
        <v>26</v>
      </c>
      <c r="C11" s="40">
        <v>12046.3</v>
      </c>
      <c r="D11" s="40">
        <v>14680.8</v>
      </c>
      <c r="E11" s="111">
        <v>15968</v>
      </c>
      <c r="F11" s="111">
        <v>28042</v>
      </c>
      <c r="G11" s="111">
        <v>175.6</v>
      </c>
      <c r="H11" s="111">
        <v>29444</v>
      </c>
      <c r="I11" s="111">
        <v>30916</v>
      </c>
    </row>
    <row r="12" spans="1:9" s="3" customFormat="1" ht="15">
      <c r="A12" s="40" t="s">
        <v>36</v>
      </c>
      <c r="B12" s="41" t="s">
        <v>27</v>
      </c>
      <c r="C12" s="40"/>
      <c r="D12" s="40"/>
      <c r="E12" s="40"/>
      <c r="F12" s="40"/>
      <c r="G12" s="40"/>
      <c r="H12" s="40"/>
      <c r="I12" s="40"/>
    </row>
    <row r="13" spans="1:9" s="3" customFormat="1" ht="15">
      <c r="A13" s="40" t="s">
        <v>37</v>
      </c>
      <c r="B13" s="41" t="s">
        <v>34</v>
      </c>
      <c r="C13" s="40"/>
      <c r="D13" s="40"/>
      <c r="E13" s="40"/>
      <c r="F13" s="40"/>
      <c r="G13" s="40"/>
      <c r="H13" s="40"/>
      <c r="I13" s="40"/>
    </row>
    <row r="14" spans="1:9" ht="13.5" customHeight="1">
      <c r="A14" s="35"/>
      <c r="B14" s="42"/>
      <c r="C14" s="42"/>
      <c r="D14" s="42"/>
      <c r="E14" s="35"/>
      <c r="F14" s="35"/>
      <c r="G14" s="35"/>
      <c r="H14" s="35"/>
      <c r="I14" s="35"/>
    </row>
    <row r="15" spans="1:9" ht="13.5" customHeight="1">
      <c r="A15" s="1"/>
      <c r="B15" s="2"/>
      <c r="C15" s="2"/>
      <c r="D15" s="2"/>
      <c r="E15" s="1"/>
      <c r="F15" s="1"/>
      <c r="G15" s="1"/>
      <c r="H15" s="1"/>
      <c r="I15" s="1"/>
    </row>
    <row r="16" spans="1:9" ht="13.5" customHeight="1">
      <c r="A16" s="1"/>
      <c r="B16" s="33" t="s">
        <v>271</v>
      </c>
      <c r="C16" s="33"/>
      <c r="D16" s="203"/>
      <c r="E16" s="204"/>
      <c r="F16" s="204"/>
      <c r="G16" s="204"/>
      <c r="H16" s="204"/>
      <c r="I16" s="204"/>
    </row>
    <row r="17" spans="1:9" ht="15">
      <c r="A17" s="20"/>
      <c r="B17" s="35" t="s">
        <v>272</v>
      </c>
      <c r="C17" s="35"/>
      <c r="D17" s="205"/>
      <c r="E17" s="205"/>
      <c r="F17" s="205"/>
      <c r="G17" s="205"/>
      <c r="H17" s="33" t="s">
        <v>275</v>
      </c>
      <c r="I17" s="33"/>
    </row>
    <row r="18" spans="1:2" ht="12.75">
      <c r="A18" s="20"/>
      <c r="B18" s="20"/>
    </row>
    <row r="19" spans="1:2" ht="12.75">
      <c r="A19" s="269"/>
      <c r="B19" s="269"/>
    </row>
    <row r="20" spans="1:2" ht="12.75">
      <c r="A20" s="82"/>
      <c r="B20" s="82"/>
    </row>
    <row r="21" spans="1:2" ht="12.75">
      <c r="A21" s="82"/>
      <c r="B21" s="82"/>
    </row>
  </sheetData>
  <sheetProtection/>
  <mergeCells count="4">
    <mergeCell ref="A4:I4"/>
    <mergeCell ref="A19:B19"/>
    <mergeCell ref="A5:I5"/>
    <mergeCell ref="A6:I6"/>
  </mergeCells>
  <printOptions/>
  <pageMargins left="0.35433070866141736" right="0.35433070866141736" top="0.5905511811023623" bottom="0.984251968503937" header="0.5118110236220472" footer="0.5118110236220472"/>
  <pageSetup fitToHeight="2"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0"/>
  <sheetViews>
    <sheetView view="pageBreakPreview" zoomScaleSheetLayoutView="100" zoomScalePageLayoutView="0" workbookViewId="0" topLeftCell="A229">
      <selection activeCell="D4" sqref="D4"/>
    </sheetView>
  </sheetViews>
  <sheetFormatPr defaultColWidth="9.00390625" defaultRowHeight="12.75"/>
  <cols>
    <col min="1" max="1" width="59.75390625" style="0" customWidth="1"/>
    <col min="2" max="2" width="5.625" style="0" customWidth="1"/>
    <col min="3" max="3" width="10.375" style="0" customWidth="1"/>
    <col min="4" max="4" width="11.00390625" style="0" customWidth="1"/>
    <col min="5" max="5" width="10.75390625" style="0" customWidth="1"/>
    <col min="6" max="6" width="11.875" style="0" customWidth="1"/>
    <col min="7" max="7" width="6.25390625" style="0" customWidth="1"/>
    <col min="8" max="8" width="5.625" style="0" customWidth="1"/>
  </cols>
  <sheetData>
    <row r="1" spans="1:7" ht="15.75">
      <c r="A1" s="33"/>
      <c r="B1" s="33"/>
      <c r="C1" s="33"/>
      <c r="D1" s="130" t="s">
        <v>266</v>
      </c>
      <c r="E1" s="131"/>
      <c r="F1" s="130"/>
      <c r="G1" s="130"/>
    </row>
    <row r="2" spans="1:7" ht="15.75">
      <c r="A2" s="33"/>
      <c r="B2" s="33"/>
      <c r="C2" s="33"/>
      <c r="D2" s="4" t="s">
        <v>267</v>
      </c>
      <c r="E2" s="131"/>
      <c r="F2" s="4"/>
      <c r="G2" s="4"/>
    </row>
    <row r="3" spans="1:7" ht="15.75">
      <c r="A3" s="33"/>
      <c r="B3" s="33"/>
      <c r="C3" s="33"/>
      <c r="D3" s="4" t="s">
        <v>265</v>
      </c>
      <c r="E3" s="131"/>
      <c r="F3" s="4"/>
      <c r="G3" s="4"/>
    </row>
    <row r="4" spans="1:7" ht="15.75">
      <c r="A4" s="33"/>
      <c r="B4" s="33"/>
      <c r="C4" s="33"/>
      <c r="D4" s="4" t="s">
        <v>268</v>
      </c>
      <c r="F4" s="33"/>
      <c r="G4" s="33"/>
    </row>
    <row r="5" spans="1:7" ht="15">
      <c r="A5" s="33"/>
      <c r="B5" s="33"/>
      <c r="C5" s="33"/>
      <c r="D5" s="33"/>
      <c r="F5" s="33"/>
      <c r="G5" s="33"/>
    </row>
    <row r="6" spans="1:8" ht="18.75">
      <c r="A6" s="272" t="s">
        <v>103</v>
      </c>
      <c r="B6" s="272"/>
      <c r="C6" s="272"/>
      <c r="D6" s="272"/>
      <c r="E6" s="272"/>
      <c r="F6" s="272"/>
      <c r="G6" s="272"/>
      <c r="H6" s="272"/>
    </row>
    <row r="7" spans="1:8" ht="18.75">
      <c r="A7" s="276" t="s">
        <v>233</v>
      </c>
      <c r="B7" s="276"/>
      <c r="C7" s="276"/>
      <c r="D7" s="276"/>
      <c r="E7" s="276"/>
      <c r="F7" s="276"/>
      <c r="G7" s="276"/>
      <c r="H7" s="276"/>
    </row>
    <row r="8" spans="1:8" ht="18.75">
      <c r="A8" s="277" t="s">
        <v>235</v>
      </c>
      <c r="B8" s="277"/>
      <c r="C8" s="277"/>
      <c r="D8" s="277"/>
      <c r="E8" s="277"/>
      <c r="F8" s="277"/>
      <c r="G8" s="277"/>
      <c r="H8" s="277"/>
    </row>
    <row r="9" spans="1:8" ht="15">
      <c r="A9" s="33"/>
      <c r="B9" s="127"/>
      <c r="C9" s="121"/>
      <c r="D9" s="121"/>
      <c r="E9" s="121"/>
      <c r="F9" s="121"/>
      <c r="G9" s="121"/>
      <c r="H9" s="33"/>
    </row>
    <row r="10" spans="1:8" ht="15">
      <c r="A10" s="274" t="s">
        <v>133</v>
      </c>
      <c r="B10" s="274" t="s">
        <v>4</v>
      </c>
      <c r="C10" s="273" t="s">
        <v>131</v>
      </c>
      <c r="D10" s="273"/>
      <c r="E10" s="273"/>
      <c r="F10" s="273"/>
      <c r="G10" s="273"/>
      <c r="H10" s="273"/>
    </row>
    <row r="11" spans="1:8" ht="15">
      <c r="A11" s="275"/>
      <c r="B11" s="275"/>
      <c r="C11" s="43" t="s">
        <v>167</v>
      </c>
      <c r="D11" s="43" t="s">
        <v>167</v>
      </c>
      <c r="E11" s="45" t="s">
        <v>167</v>
      </c>
      <c r="F11" s="45" t="s">
        <v>167</v>
      </c>
      <c r="G11" s="45"/>
      <c r="H11" s="45"/>
    </row>
    <row r="12" spans="1:8" ht="15">
      <c r="A12" s="273" t="s">
        <v>43</v>
      </c>
      <c r="B12" s="273"/>
      <c r="C12" s="273"/>
      <c r="D12" s="273"/>
      <c r="E12" s="273"/>
      <c r="F12" s="273"/>
      <c r="G12" s="273"/>
      <c r="H12" s="273"/>
    </row>
    <row r="13" spans="1:8" ht="15">
      <c r="A13" s="83" t="s">
        <v>197</v>
      </c>
      <c r="B13" s="44"/>
      <c r="C13" s="47" t="s">
        <v>173</v>
      </c>
      <c r="D13" s="47" t="s">
        <v>175</v>
      </c>
      <c r="E13" s="47" t="s">
        <v>176</v>
      </c>
      <c r="F13" s="47" t="s">
        <v>177</v>
      </c>
      <c r="G13" s="44"/>
      <c r="H13" s="44"/>
    </row>
    <row r="14" spans="1:8" ht="15">
      <c r="A14" s="44" t="s">
        <v>104</v>
      </c>
      <c r="B14" s="44"/>
      <c r="C14" s="44">
        <v>1990</v>
      </c>
      <c r="D14" s="44">
        <v>1992</v>
      </c>
      <c r="E14" s="44">
        <v>1987</v>
      </c>
      <c r="F14" s="44">
        <v>1990</v>
      </c>
      <c r="G14" s="44"/>
      <c r="H14" s="44"/>
    </row>
    <row r="15" spans="1:8" ht="15">
      <c r="A15" s="46" t="s">
        <v>105</v>
      </c>
      <c r="B15" s="46"/>
      <c r="C15" s="44"/>
      <c r="D15" s="44"/>
      <c r="E15" s="44"/>
      <c r="F15" s="44"/>
      <c r="G15" s="44"/>
      <c r="H15" s="44"/>
    </row>
    <row r="16" spans="1:8" ht="15">
      <c r="A16" s="46" t="s">
        <v>106</v>
      </c>
      <c r="B16" s="46" t="s">
        <v>3</v>
      </c>
      <c r="C16" s="44">
        <v>110</v>
      </c>
      <c r="D16" s="44">
        <v>110</v>
      </c>
      <c r="E16" s="44">
        <v>110</v>
      </c>
      <c r="F16" s="44">
        <v>110</v>
      </c>
      <c r="G16" s="44"/>
      <c r="H16" s="44"/>
    </row>
    <row r="17" spans="1:8" ht="15">
      <c r="A17" s="46" t="s">
        <v>107</v>
      </c>
      <c r="B17" s="46" t="s">
        <v>3</v>
      </c>
      <c r="C17" s="44">
        <v>25</v>
      </c>
      <c r="D17" s="44">
        <v>25</v>
      </c>
      <c r="E17" s="44">
        <v>25</v>
      </c>
      <c r="F17" s="44">
        <v>25</v>
      </c>
      <c r="G17" s="44"/>
      <c r="H17" s="44"/>
    </row>
    <row r="18" spans="1:8" ht="15">
      <c r="A18" s="48" t="s">
        <v>108</v>
      </c>
      <c r="B18" s="48"/>
      <c r="C18" s="47" t="s">
        <v>174</v>
      </c>
      <c r="D18" s="47" t="s">
        <v>174</v>
      </c>
      <c r="E18" s="47" t="s">
        <v>174</v>
      </c>
      <c r="F18" s="47" t="s">
        <v>174</v>
      </c>
      <c r="G18" s="44"/>
      <c r="H18" s="44"/>
    </row>
    <row r="19" spans="1:8" ht="15">
      <c r="A19" s="48" t="s">
        <v>222</v>
      </c>
      <c r="B19" s="48"/>
      <c r="C19" s="47"/>
      <c r="D19" s="47"/>
      <c r="E19" s="47"/>
      <c r="F19" s="47"/>
      <c r="G19" s="44"/>
      <c r="H19" s="44"/>
    </row>
    <row r="20" spans="1:8" ht="30">
      <c r="A20" s="48" t="s">
        <v>137</v>
      </c>
      <c r="B20" s="48" t="s">
        <v>136</v>
      </c>
      <c r="C20" s="71"/>
      <c r="D20" s="73"/>
      <c r="E20" s="71"/>
      <c r="F20" s="71"/>
      <c r="G20" s="44"/>
      <c r="H20" s="44"/>
    </row>
    <row r="21" spans="1:8" ht="15">
      <c r="A21" s="48" t="s">
        <v>132</v>
      </c>
      <c r="B21" s="48" t="s">
        <v>136</v>
      </c>
      <c r="C21" s="44">
        <v>55.62</v>
      </c>
      <c r="D21" s="44">
        <v>55.62</v>
      </c>
      <c r="E21" s="44">
        <v>55.62</v>
      </c>
      <c r="F21" s="71">
        <v>55.62</v>
      </c>
      <c r="G21" s="44"/>
      <c r="H21" s="44"/>
    </row>
    <row r="22" spans="1:8" ht="15">
      <c r="A22" s="48" t="s">
        <v>134</v>
      </c>
      <c r="B22" s="48" t="s">
        <v>136</v>
      </c>
      <c r="C22" s="44">
        <v>61.02</v>
      </c>
      <c r="D22" s="44">
        <v>61.02</v>
      </c>
      <c r="E22" s="44">
        <v>61.02</v>
      </c>
      <c r="F22" s="71">
        <v>61.02</v>
      </c>
      <c r="G22" s="44"/>
      <c r="H22" s="44"/>
    </row>
    <row r="23" spans="1:8" ht="15">
      <c r="A23" s="48" t="s">
        <v>223</v>
      </c>
      <c r="B23" s="48" t="s">
        <v>224</v>
      </c>
      <c r="C23" s="44"/>
      <c r="D23" s="44"/>
      <c r="E23" s="44"/>
      <c r="F23" s="71"/>
      <c r="G23" s="44"/>
      <c r="H23" s="44"/>
    </row>
    <row r="24" spans="1:8" ht="15">
      <c r="A24" s="46" t="s">
        <v>109</v>
      </c>
      <c r="B24" s="46" t="s">
        <v>0</v>
      </c>
      <c r="C24" s="71"/>
      <c r="D24" s="71"/>
      <c r="E24" s="71"/>
      <c r="F24" s="71"/>
      <c r="G24" s="44"/>
      <c r="H24" s="44"/>
    </row>
    <row r="25" spans="1:8" ht="15">
      <c r="A25" s="48" t="s">
        <v>132</v>
      </c>
      <c r="B25" s="46" t="s">
        <v>0</v>
      </c>
      <c r="C25" s="71">
        <v>27.32</v>
      </c>
      <c r="D25" s="71">
        <v>27.32</v>
      </c>
      <c r="E25" s="71">
        <v>27.32</v>
      </c>
      <c r="F25" s="71">
        <v>27.32</v>
      </c>
      <c r="G25" s="44"/>
      <c r="H25" s="44"/>
    </row>
    <row r="26" spans="1:8" ht="15">
      <c r="A26" s="48" t="s">
        <v>134</v>
      </c>
      <c r="B26" s="46" t="s">
        <v>0</v>
      </c>
      <c r="C26" s="71">
        <v>27.32</v>
      </c>
      <c r="D26" s="71">
        <v>27.32</v>
      </c>
      <c r="E26" s="71">
        <v>27.32</v>
      </c>
      <c r="F26" s="71">
        <v>27.32</v>
      </c>
      <c r="G26" s="44"/>
      <c r="H26" s="44"/>
    </row>
    <row r="27" spans="1:8" ht="15">
      <c r="A27" s="46" t="s">
        <v>225</v>
      </c>
      <c r="B27" s="46"/>
      <c r="C27" s="44"/>
      <c r="D27" s="44"/>
      <c r="E27" s="44"/>
      <c r="F27" s="71"/>
      <c r="G27" s="44"/>
      <c r="H27" s="44"/>
    </row>
    <row r="28" spans="1:8" ht="15">
      <c r="A28" s="46" t="s">
        <v>112</v>
      </c>
      <c r="B28" s="46" t="s">
        <v>0</v>
      </c>
      <c r="C28" s="44"/>
      <c r="D28" s="44"/>
      <c r="E28" s="44"/>
      <c r="F28" s="71"/>
      <c r="G28" s="44"/>
      <c r="H28" s="44"/>
    </row>
    <row r="29" spans="1:8" ht="15">
      <c r="A29" s="46" t="s">
        <v>219</v>
      </c>
      <c r="B29" s="46" t="s">
        <v>0</v>
      </c>
      <c r="C29" s="66">
        <v>63.25</v>
      </c>
      <c r="D29" s="66">
        <v>63.25</v>
      </c>
      <c r="E29" s="66">
        <v>63.25</v>
      </c>
      <c r="F29" s="66">
        <v>63.25</v>
      </c>
      <c r="G29" s="66"/>
      <c r="H29" s="66"/>
    </row>
    <row r="30" spans="1:8" ht="15">
      <c r="A30" s="46" t="s">
        <v>220</v>
      </c>
      <c r="B30" s="46" t="s">
        <v>0</v>
      </c>
      <c r="C30" s="78">
        <v>72.2</v>
      </c>
      <c r="D30" s="78">
        <v>72.2</v>
      </c>
      <c r="E30" s="78">
        <v>72.2</v>
      </c>
      <c r="F30" s="78">
        <v>72.2</v>
      </c>
      <c r="G30" s="66"/>
      <c r="H30" s="66"/>
    </row>
    <row r="31" spans="1:8" ht="15">
      <c r="A31" s="46" t="s">
        <v>221</v>
      </c>
      <c r="B31" s="46" t="s">
        <v>0</v>
      </c>
      <c r="C31" s="78">
        <v>107.4</v>
      </c>
      <c r="D31" s="78">
        <v>107.4</v>
      </c>
      <c r="E31" s="78">
        <v>107.4</v>
      </c>
      <c r="F31" s="78">
        <v>107.4</v>
      </c>
      <c r="G31" s="66"/>
      <c r="H31" s="66"/>
    </row>
    <row r="32" spans="1:8" ht="15">
      <c r="A32" s="46" t="s">
        <v>110</v>
      </c>
      <c r="B32" s="46"/>
      <c r="C32" s="47" t="s">
        <v>229</v>
      </c>
      <c r="D32" s="47" t="s">
        <v>229</v>
      </c>
      <c r="E32" s="47" t="s">
        <v>229</v>
      </c>
      <c r="F32" s="73" t="s">
        <v>229</v>
      </c>
      <c r="G32" s="44"/>
      <c r="H32" s="44"/>
    </row>
    <row r="33" spans="1:8" ht="15">
      <c r="A33" s="46" t="s">
        <v>111</v>
      </c>
      <c r="B33" s="46" t="s">
        <v>0</v>
      </c>
      <c r="C33" s="44">
        <v>10400</v>
      </c>
      <c r="D33" s="44">
        <v>10400</v>
      </c>
      <c r="E33" s="44">
        <v>10400</v>
      </c>
      <c r="F33" s="112">
        <v>10400</v>
      </c>
      <c r="G33" s="44"/>
      <c r="H33" s="44"/>
    </row>
    <row r="34" spans="1:8" ht="15">
      <c r="A34" s="49" t="s">
        <v>113</v>
      </c>
      <c r="B34" s="46"/>
      <c r="C34" s="44">
        <v>150</v>
      </c>
      <c r="D34" s="44">
        <v>150</v>
      </c>
      <c r="E34" s="44">
        <v>150</v>
      </c>
      <c r="F34" s="44">
        <v>150</v>
      </c>
      <c r="G34" s="44"/>
      <c r="H34" s="44"/>
    </row>
    <row r="35" spans="1:8" ht="15">
      <c r="A35" s="49" t="s">
        <v>135</v>
      </c>
      <c r="B35" s="46" t="s">
        <v>234</v>
      </c>
      <c r="C35" s="44">
        <v>2500</v>
      </c>
      <c r="D35" s="44">
        <v>2500</v>
      </c>
      <c r="E35" s="44">
        <v>2500</v>
      </c>
      <c r="F35" s="44">
        <v>2500</v>
      </c>
      <c r="G35" s="44"/>
      <c r="H35" s="44"/>
    </row>
    <row r="36" spans="1:8" ht="15">
      <c r="A36" s="49" t="s">
        <v>139</v>
      </c>
      <c r="B36" s="46"/>
      <c r="C36" s="72">
        <v>1</v>
      </c>
      <c r="D36" s="72">
        <v>1</v>
      </c>
      <c r="E36" s="72">
        <v>1</v>
      </c>
      <c r="F36" s="72">
        <v>1</v>
      </c>
      <c r="G36" s="44"/>
      <c r="H36" s="44"/>
    </row>
    <row r="38" spans="1:8" ht="15">
      <c r="A38" s="274" t="s">
        <v>133</v>
      </c>
      <c r="B38" s="274" t="s">
        <v>4</v>
      </c>
      <c r="C38" s="273" t="s">
        <v>131</v>
      </c>
      <c r="D38" s="273"/>
      <c r="E38" s="273"/>
      <c r="F38" s="273"/>
      <c r="G38" s="273"/>
      <c r="H38" s="273"/>
    </row>
    <row r="39" spans="1:8" ht="15">
      <c r="A39" s="275"/>
      <c r="B39" s="275"/>
      <c r="C39" s="43" t="s">
        <v>187</v>
      </c>
      <c r="D39" s="43" t="s">
        <v>187</v>
      </c>
      <c r="E39" s="45"/>
      <c r="F39" s="45"/>
      <c r="G39" s="45"/>
      <c r="H39" s="45"/>
    </row>
    <row r="40" spans="1:8" ht="15">
      <c r="A40" s="273" t="s">
        <v>43</v>
      </c>
      <c r="B40" s="273"/>
      <c r="C40" s="273"/>
      <c r="D40" s="273"/>
      <c r="E40" s="273"/>
      <c r="F40" s="273"/>
      <c r="G40" s="273"/>
      <c r="H40" s="273"/>
    </row>
    <row r="41" spans="1:8" ht="15">
      <c r="A41" s="83" t="s">
        <v>198</v>
      </c>
      <c r="B41" s="44"/>
      <c r="C41" s="47" t="s">
        <v>188</v>
      </c>
      <c r="D41" s="47" t="s">
        <v>190</v>
      </c>
      <c r="E41" s="44"/>
      <c r="F41" s="44"/>
      <c r="G41" s="44"/>
      <c r="H41" s="44"/>
    </row>
    <row r="42" spans="1:8" ht="15">
      <c r="A42" s="44" t="s">
        <v>104</v>
      </c>
      <c r="B42" s="44"/>
      <c r="C42" s="44">
        <v>2009</v>
      </c>
      <c r="D42" s="44">
        <v>2010</v>
      </c>
      <c r="E42" s="44"/>
      <c r="F42" s="44"/>
      <c r="G42" s="44"/>
      <c r="H42" s="44"/>
    </row>
    <row r="43" spans="1:8" ht="15">
      <c r="A43" s="46" t="s">
        <v>105</v>
      </c>
      <c r="B43" s="46"/>
      <c r="C43" s="44"/>
      <c r="D43" s="44"/>
      <c r="E43" s="44"/>
      <c r="F43" s="44"/>
      <c r="G43" s="44"/>
      <c r="H43" s="44"/>
    </row>
    <row r="44" spans="1:8" ht="15">
      <c r="A44" s="46" t="s">
        <v>106</v>
      </c>
      <c r="B44" s="46" t="s">
        <v>3</v>
      </c>
      <c r="C44" s="44">
        <v>104</v>
      </c>
      <c r="D44" s="44">
        <v>110</v>
      </c>
      <c r="E44" s="44"/>
      <c r="F44" s="44"/>
      <c r="G44" s="44"/>
      <c r="H44" s="44"/>
    </row>
    <row r="45" spans="1:8" ht="15">
      <c r="A45" s="46" t="s">
        <v>107</v>
      </c>
      <c r="B45" s="46" t="s">
        <v>3</v>
      </c>
      <c r="C45" s="44">
        <v>23</v>
      </c>
      <c r="D45" s="44">
        <v>22</v>
      </c>
      <c r="E45" s="44"/>
      <c r="F45" s="44"/>
      <c r="G45" s="44"/>
      <c r="H45" s="44"/>
    </row>
    <row r="46" spans="1:8" ht="15">
      <c r="A46" s="48" t="s">
        <v>108</v>
      </c>
      <c r="B46" s="48"/>
      <c r="C46" s="47" t="s">
        <v>189</v>
      </c>
      <c r="D46" s="47" t="s">
        <v>189</v>
      </c>
      <c r="E46" s="44"/>
      <c r="F46" s="44"/>
      <c r="G46" s="44"/>
      <c r="H46" s="44"/>
    </row>
    <row r="47" spans="1:8" ht="15">
      <c r="A47" s="48" t="s">
        <v>222</v>
      </c>
      <c r="B47" s="48"/>
      <c r="C47" s="47" t="s">
        <v>189</v>
      </c>
      <c r="D47" s="47" t="s">
        <v>189</v>
      </c>
      <c r="E47" s="44"/>
      <c r="F47" s="44"/>
      <c r="G47" s="44"/>
      <c r="H47" s="44"/>
    </row>
    <row r="48" spans="1:8" ht="30">
      <c r="A48" s="48" t="s">
        <v>137</v>
      </c>
      <c r="B48" s="48" t="s">
        <v>136</v>
      </c>
      <c r="C48" s="71"/>
      <c r="D48" s="71"/>
      <c r="E48" s="44"/>
      <c r="F48" s="44"/>
      <c r="G48" s="44"/>
      <c r="H48" s="44"/>
    </row>
    <row r="49" spans="1:8" ht="15">
      <c r="A49" s="48" t="s">
        <v>132</v>
      </c>
      <c r="B49" s="48" t="s">
        <v>136</v>
      </c>
      <c r="C49" s="44">
        <v>35.23</v>
      </c>
      <c r="D49" s="44">
        <v>35.02</v>
      </c>
      <c r="E49" s="44"/>
      <c r="F49" s="44"/>
      <c r="G49" s="44"/>
      <c r="H49" s="44"/>
    </row>
    <row r="50" spans="1:8" ht="15">
      <c r="A50" s="48" t="s">
        <v>134</v>
      </c>
      <c r="B50" s="48" t="s">
        <v>136</v>
      </c>
      <c r="C50" s="44">
        <v>38.65</v>
      </c>
      <c r="D50" s="44">
        <v>38.42</v>
      </c>
      <c r="E50" s="44"/>
      <c r="F50" s="44"/>
      <c r="G50" s="44"/>
      <c r="H50" s="44"/>
    </row>
    <row r="51" spans="1:8" ht="15">
      <c r="A51" s="48" t="s">
        <v>223</v>
      </c>
      <c r="B51" s="48" t="s">
        <v>224</v>
      </c>
      <c r="C51" s="71">
        <v>2.5</v>
      </c>
      <c r="D51" s="71">
        <v>2.5</v>
      </c>
      <c r="E51" s="44"/>
      <c r="F51" s="44"/>
      <c r="G51" s="44"/>
      <c r="H51" s="44"/>
    </row>
    <row r="52" spans="1:8" ht="15">
      <c r="A52" s="46" t="s">
        <v>109</v>
      </c>
      <c r="B52" s="46" t="s">
        <v>0</v>
      </c>
      <c r="C52" s="73"/>
      <c r="D52" s="71"/>
      <c r="E52" s="44"/>
      <c r="F52" s="44"/>
      <c r="G52" s="44"/>
      <c r="H52" s="44"/>
    </row>
    <row r="53" spans="1:8" ht="15">
      <c r="A53" s="48" t="s">
        <v>132</v>
      </c>
      <c r="B53" s="46" t="s">
        <v>0</v>
      </c>
      <c r="C53" s="71">
        <v>32.94</v>
      </c>
      <c r="D53" s="71">
        <v>32.94</v>
      </c>
      <c r="E53" s="44"/>
      <c r="F53" s="44"/>
      <c r="G53" s="44"/>
      <c r="H53" s="44"/>
    </row>
    <row r="54" spans="1:8" ht="15">
      <c r="A54" s="48" t="s">
        <v>134</v>
      </c>
      <c r="B54" s="46" t="s">
        <v>0</v>
      </c>
      <c r="C54" s="71">
        <v>32.94</v>
      </c>
      <c r="D54" s="71">
        <v>32.94</v>
      </c>
      <c r="E54" s="44"/>
      <c r="F54" s="44"/>
      <c r="G54" s="44"/>
      <c r="H54" s="44"/>
    </row>
    <row r="55" spans="1:8" ht="15">
      <c r="A55" s="46" t="s">
        <v>225</v>
      </c>
      <c r="B55" s="48"/>
      <c r="C55" s="71">
        <v>32.94</v>
      </c>
      <c r="D55" s="71">
        <v>32.94</v>
      </c>
      <c r="E55" s="44"/>
      <c r="F55" s="44"/>
      <c r="G55" s="44"/>
      <c r="H55" s="44"/>
    </row>
    <row r="56" spans="1:8" ht="15">
      <c r="A56" s="46" t="s">
        <v>112</v>
      </c>
      <c r="B56" s="46" t="s">
        <v>0</v>
      </c>
      <c r="C56" s="44"/>
      <c r="D56" s="44"/>
      <c r="E56" s="44"/>
      <c r="F56" s="44"/>
      <c r="G56" s="44"/>
      <c r="H56" s="44"/>
    </row>
    <row r="57" spans="1:8" ht="15">
      <c r="A57" s="46" t="s">
        <v>219</v>
      </c>
      <c r="B57" s="46" t="s">
        <v>0</v>
      </c>
      <c r="C57" s="66">
        <v>63.25</v>
      </c>
      <c r="D57" s="66">
        <v>63.25</v>
      </c>
      <c r="E57" s="66"/>
      <c r="F57" s="66"/>
      <c r="G57" s="66"/>
      <c r="H57" s="66"/>
    </row>
    <row r="58" spans="1:8" ht="15">
      <c r="A58" s="46" t="s">
        <v>220</v>
      </c>
      <c r="B58" s="46" t="s">
        <v>0</v>
      </c>
      <c r="C58" s="78">
        <v>72.2</v>
      </c>
      <c r="D58" s="78">
        <v>72.2</v>
      </c>
      <c r="E58" s="66"/>
      <c r="F58" s="66"/>
      <c r="G58" s="66"/>
      <c r="H58" s="66"/>
    </row>
    <row r="59" spans="1:8" ht="15">
      <c r="A59" s="46" t="s">
        <v>221</v>
      </c>
      <c r="B59" s="46" t="s">
        <v>0</v>
      </c>
      <c r="C59" s="78">
        <v>107.4</v>
      </c>
      <c r="D59" s="78">
        <v>107.4</v>
      </c>
      <c r="E59" s="66"/>
      <c r="F59" s="66"/>
      <c r="G59" s="66"/>
      <c r="H59" s="66"/>
    </row>
    <row r="60" spans="1:8" ht="15">
      <c r="A60" s="46" t="s">
        <v>110</v>
      </c>
      <c r="B60" s="46"/>
      <c r="C60" s="47" t="s">
        <v>226</v>
      </c>
      <c r="D60" s="47" t="s">
        <v>226</v>
      </c>
      <c r="E60" s="44"/>
      <c r="F60" s="44"/>
      <c r="G60" s="44"/>
      <c r="H60" s="44"/>
    </row>
    <row r="61" spans="1:8" ht="15">
      <c r="A61" s="46" t="s">
        <v>111</v>
      </c>
      <c r="B61" s="46" t="s">
        <v>0</v>
      </c>
      <c r="C61" s="44">
        <v>11300</v>
      </c>
      <c r="D61" s="44">
        <v>11300</v>
      </c>
      <c r="E61" s="44"/>
      <c r="F61" s="44"/>
      <c r="G61" s="44"/>
      <c r="H61" s="44"/>
    </row>
    <row r="62" spans="1:8" ht="15">
      <c r="A62" s="49" t="s">
        <v>113</v>
      </c>
      <c r="B62" s="46"/>
      <c r="C62" s="44">
        <v>230</v>
      </c>
      <c r="D62" s="44">
        <v>230</v>
      </c>
      <c r="E62" s="44"/>
      <c r="F62" s="44"/>
      <c r="G62" s="44"/>
      <c r="H62" s="44"/>
    </row>
    <row r="63" spans="1:8" ht="15">
      <c r="A63" s="49" t="s">
        <v>135</v>
      </c>
      <c r="B63" s="46" t="s">
        <v>234</v>
      </c>
      <c r="C63" s="44">
        <v>3000</v>
      </c>
      <c r="D63" s="44">
        <v>3000</v>
      </c>
      <c r="E63" s="44"/>
      <c r="F63" s="44"/>
      <c r="G63" s="44"/>
      <c r="H63" s="44"/>
    </row>
    <row r="64" spans="1:8" ht="15">
      <c r="A64" s="49" t="s">
        <v>139</v>
      </c>
      <c r="B64" s="46"/>
      <c r="C64" s="72">
        <v>0.3</v>
      </c>
      <c r="D64" s="72">
        <v>0.15</v>
      </c>
      <c r="E64" s="44"/>
      <c r="F64" s="44"/>
      <c r="G64" s="44"/>
      <c r="H64" s="44"/>
    </row>
    <row r="65" ht="12.75">
      <c r="B65" s="115">
        <v>2</v>
      </c>
    </row>
    <row r="67" spans="1:8" ht="15">
      <c r="A67" s="274" t="s">
        <v>133</v>
      </c>
      <c r="B67" s="274" t="s">
        <v>4</v>
      </c>
      <c r="C67" s="273" t="s">
        <v>131</v>
      </c>
      <c r="D67" s="273"/>
      <c r="E67" s="273"/>
      <c r="F67" s="273"/>
      <c r="G67" s="273"/>
      <c r="H67" s="273"/>
    </row>
    <row r="68" spans="1:8" ht="15">
      <c r="A68" s="275"/>
      <c r="B68" s="275"/>
      <c r="C68" s="43" t="s">
        <v>167</v>
      </c>
      <c r="D68" s="43" t="s">
        <v>167</v>
      </c>
      <c r="E68" s="45" t="s">
        <v>167</v>
      </c>
      <c r="F68" s="45"/>
      <c r="G68" s="45"/>
      <c r="H68" s="45"/>
    </row>
    <row r="69" spans="1:8" ht="15">
      <c r="A69" s="273" t="s">
        <v>43</v>
      </c>
      <c r="B69" s="273"/>
      <c r="C69" s="273"/>
      <c r="D69" s="273"/>
      <c r="E69" s="273"/>
      <c r="F69" s="273"/>
      <c r="G69" s="273"/>
      <c r="H69" s="273"/>
    </row>
    <row r="70" spans="1:8" ht="15">
      <c r="A70" s="83" t="s">
        <v>201</v>
      </c>
      <c r="B70" s="44"/>
      <c r="C70" s="47" t="s">
        <v>180</v>
      </c>
      <c r="D70" s="47" t="s">
        <v>181</v>
      </c>
      <c r="E70" s="47" t="s">
        <v>182</v>
      </c>
      <c r="F70" s="44"/>
      <c r="G70" s="44"/>
      <c r="H70" s="44"/>
    </row>
    <row r="71" spans="1:8" ht="15">
      <c r="A71" s="44" t="s">
        <v>104</v>
      </c>
      <c r="B71" s="44"/>
      <c r="C71" s="44">
        <v>1987</v>
      </c>
      <c r="D71" s="44">
        <v>1991</v>
      </c>
      <c r="E71" s="44">
        <v>1990</v>
      </c>
      <c r="F71" s="44"/>
      <c r="G71" s="44"/>
      <c r="H71" s="44"/>
    </row>
    <row r="72" spans="1:8" ht="15">
      <c r="A72" s="46" t="s">
        <v>105</v>
      </c>
      <c r="B72" s="46"/>
      <c r="C72" s="44"/>
      <c r="D72" s="44"/>
      <c r="E72" s="44"/>
      <c r="F72" s="44"/>
      <c r="G72" s="44"/>
      <c r="H72" s="44"/>
    </row>
    <row r="73" spans="1:8" ht="15">
      <c r="A73" s="46" t="s">
        <v>106</v>
      </c>
      <c r="B73" s="46" t="s">
        <v>3</v>
      </c>
      <c r="C73" s="44">
        <v>110</v>
      </c>
      <c r="D73" s="44">
        <v>110</v>
      </c>
      <c r="E73" s="44">
        <v>110</v>
      </c>
      <c r="F73" s="44"/>
      <c r="G73" s="44"/>
      <c r="H73" s="44"/>
    </row>
    <row r="74" spans="1:8" ht="15">
      <c r="A74" s="46" t="s">
        <v>107</v>
      </c>
      <c r="B74" s="46" t="s">
        <v>3</v>
      </c>
      <c r="C74" s="44">
        <v>25</v>
      </c>
      <c r="D74" s="44">
        <v>25</v>
      </c>
      <c r="E74" s="44">
        <v>25</v>
      </c>
      <c r="F74" s="44"/>
      <c r="G74" s="44"/>
      <c r="H74" s="44"/>
    </row>
    <row r="75" spans="1:8" ht="15">
      <c r="A75" s="48" t="s">
        <v>108</v>
      </c>
      <c r="B75" s="48"/>
      <c r="C75" s="47" t="s">
        <v>174</v>
      </c>
      <c r="D75" s="47" t="s">
        <v>174</v>
      </c>
      <c r="E75" s="47" t="s">
        <v>174</v>
      </c>
      <c r="F75" s="44"/>
      <c r="G75" s="44"/>
      <c r="H75" s="44"/>
    </row>
    <row r="76" spans="1:8" ht="15">
      <c r="A76" s="48" t="s">
        <v>222</v>
      </c>
      <c r="B76" s="48"/>
      <c r="C76" s="47"/>
      <c r="D76" s="47"/>
      <c r="E76" s="44"/>
      <c r="F76" s="44"/>
      <c r="G76" s="44"/>
      <c r="H76" s="44"/>
    </row>
    <row r="77" spans="1:8" ht="30">
      <c r="A77" s="48" t="s">
        <v>137</v>
      </c>
      <c r="B77" s="48" t="s">
        <v>136</v>
      </c>
      <c r="C77" s="71"/>
      <c r="D77" s="71"/>
      <c r="E77" s="71"/>
      <c r="F77" s="44"/>
      <c r="G77" s="44"/>
      <c r="H77" s="44"/>
    </row>
    <row r="78" spans="1:8" ht="15">
      <c r="A78" s="48" t="s">
        <v>132</v>
      </c>
      <c r="B78" s="48" t="s">
        <v>136</v>
      </c>
      <c r="C78" s="44">
        <v>55.62</v>
      </c>
      <c r="D78" s="44">
        <v>55.62</v>
      </c>
      <c r="E78" s="44">
        <v>55.62</v>
      </c>
      <c r="F78" s="44"/>
      <c r="G78" s="44"/>
      <c r="H78" s="44"/>
    </row>
    <row r="79" spans="1:8" ht="15">
      <c r="A79" s="48" t="s">
        <v>134</v>
      </c>
      <c r="B79" s="48" t="s">
        <v>136</v>
      </c>
      <c r="C79" s="44">
        <v>61.02</v>
      </c>
      <c r="D79" s="44">
        <v>61.02</v>
      </c>
      <c r="E79" s="44">
        <v>61.02</v>
      </c>
      <c r="F79" s="44"/>
      <c r="G79" s="44"/>
      <c r="H79" s="44"/>
    </row>
    <row r="80" spans="1:8" ht="15">
      <c r="A80" s="48" t="s">
        <v>223</v>
      </c>
      <c r="B80" s="48" t="s">
        <v>224</v>
      </c>
      <c r="C80" s="44"/>
      <c r="D80" s="44"/>
      <c r="E80" s="44"/>
      <c r="F80" s="44"/>
      <c r="G80" s="44"/>
      <c r="H80" s="44"/>
    </row>
    <row r="81" spans="1:8" ht="15">
      <c r="A81" s="46" t="s">
        <v>109</v>
      </c>
      <c r="B81" s="46" t="s">
        <v>0</v>
      </c>
      <c r="C81" s="47"/>
      <c r="D81" s="73"/>
      <c r="E81" s="71"/>
      <c r="F81" s="44"/>
      <c r="G81" s="44"/>
      <c r="H81" s="44"/>
    </row>
    <row r="82" spans="1:8" ht="15">
      <c r="A82" s="48" t="s">
        <v>132</v>
      </c>
      <c r="B82" s="46" t="s">
        <v>0</v>
      </c>
      <c r="C82" s="71">
        <v>27.32</v>
      </c>
      <c r="D82" s="71">
        <v>27.32</v>
      </c>
      <c r="E82" s="71">
        <v>27.32</v>
      </c>
      <c r="F82" s="44"/>
      <c r="G82" s="44"/>
      <c r="H82" s="44"/>
    </row>
    <row r="83" spans="1:8" ht="15">
      <c r="A83" s="48" t="s">
        <v>134</v>
      </c>
      <c r="B83" s="46" t="s">
        <v>0</v>
      </c>
      <c r="C83" s="71">
        <v>27.32</v>
      </c>
      <c r="D83" s="71">
        <v>27.32</v>
      </c>
      <c r="E83" s="71">
        <v>27.32</v>
      </c>
      <c r="F83" s="44"/>
      <c r="G83" s="44"/>
      <c r="H83" s="44"/>
    </row>
    <row r="84" spans="1:8" ht="15">
      <c r="A84" s="46" t="s">
        <v>225</v>
      </c>
      <c r="B84" s="46"/>
      <c r="C84" s="44"/>
      <c r="D84" s="44"/>
      <c r="E84" s="44"/>
      <c r="F84" s="44"/>
      <c r="G84" s="44"/>
      <c r="H84" s="44"/>
    </row>
    <row r="85" spans="1:8" ht="15">
      <c r="A85" s="46" t="s">
        <v>112</v>
      </c>
      <c r="B85" s="46" t="s">
        <v>0</v>
      </c>
      <c r="C85" s="44"/>
      <c r="D85" s="44"/>
      <c r="E85" s="44"/>
      <c r="F85" s="44"/>
      <c r="G85" s="44"/>
      <c r="H85" s="44"/>
    </row>
    <row r="86" spans="1:8" ht="15">
      <c r="A86" s="46" t="s">
        <v>219</v>
      </c>
      <c r="B86" s="46" t="s">
        <v>0</v>
      </c>
      <c r="C86" s="66">
        <v>63.25</v>
      </c>
      <c r="D86" s="66">
        <v>63.25</v>
      </c>
      <c r="E86" s="66">
        <v>63.25</v>
      </c>
      <c r="F86" s="66"/>
      <c r="G86" s="66"/>
      <c r="H86" s="66"/>
    </row>
    <row r="87" spans="1:8" ht="15">
      <c r="A87" s="46" t="s">
        <v>220</v>
      </c>
      <c r="B87" s="46" t="s">
        <v>0</v>
      </c>
      <c r="C87" s="78">
        <v>72.2</v>
      </c>
      <c r="D87" s="78">
        <v>72.2</v>
      </c>
      <c r="E87" s="78">
        <v>72.2</v>
      </c>
      <c r="F87" s="66"/>
      <c r="G87" s="66"/>
      <c r="H87" s="66"/>
    </row>
    <row r="88" spans="1:8" ht="15">
      <c r="A88" s="46" t="s">
        <v>221</v>
      </c>
      <c r="B88" s="46" t="s">
        <v>0</v>
      </c>
      <c r="C88" s="78">
        <v>107.4</v>
      </c>
      <c r="D88" s="78">
        <v>107.4</v>
      </c>
      <c r="E88" s="78">
        <v>107.4</v>
      </c>
      <c r="F88" s="66"/>
      <c r="G88" s="66"/>
      <c r="H88" s="66"/>
    </row>
    <row r="89" spans="1:8" ht="15">
      <c r="A89" s="46" t="s">
        <v>110</v>
      </c>
      <c r="B89" s="46"/>
      <c r="C89" s="47" t="s">
        <v>229</v>
      </c>
      <c r="D89" s="47" t="s">
        <v>229</v>
      </c>
      <c r="E89" s="47" t="s">
        <v>229</v>
      </c>
      <c r="F89" s="44"/>
      <c r="G89" s="44"/>
      <c r="H89" s="44"/>
    </row>
    <row r="90" spans="1:8" ht="15">
      <c r="A90" s="46" t="s">
        <v>111</v>
      </c>
      <c r="B90" s="46" t="s">
        <v>0</v>
      </c>
      <c r="C90" s="44">
        <v>10400</v>
      </c>
      <c r="D90" s="44">
        <v>10400</v>
      </c>
      <c r="E90" s="44">
        <v>10400</v>
      </c>
      <c r="F90" s="44"/>
      <c r="G90" s="44"/>
      <c r="H90" s="44"/>
    </row>
    <row r="91" spans="1:8" ht="15">
      <c r="A91" s="49" t="s">
        <v>113</v>
      </c>
      <c r="B91" s="46"/>
      <c r="C91" s="44">
        <v>150</v>
      </c>
      <c r="D91" s="44">
        <v>150</v>
      </c>
      <c r="E91" s="44">
        <v>150</v>
      </c>
      <c r="F91" s="44"/>
      <c r="G91" s="44"/>
      <c r="H91" s="44"/>
    </row>
    <row r="92" spans="1:8" ht="15">
      <c r="A92" s="49" t="s">
        <v>135</v>
      </c>
      <c r="B92" s="46" t="s">
        <v>234</v>
      </c>
      <c r="C92" s="44">
        <v>2500</v>
      </c>
      <c r="D92" s="44">
        <v>2500</v>
      </c>
      <c r="E92" s="44">
        <v>2500</v>
      </c>
      <c r="F92" s="44"/>
      <c r="G92" s="44"/>
      <c r="H92" s="44"/>
    </row>
    <row r="93" spans="1:8" ht="15">
      <c r="A93" s="49" t="s">
        <v>139</v>
      </c>
      <c r="B93" s="46"/>
      <c r="C93" s="72">
        <v>1</v>
      </c>
      <c r="D93" s="72">
        <v>1</v>
      </c>
      <c r="E93" s="72">
        <v>1</v>
      </c>
      <c r="F93" s="44"/>
      <c r="G93" s="44"/>
      <c r="H93" s="44"/>
    </row>
    <row r="95" spans="1:8" ht="15">
      <c r="A95" s="274" t="s">
        <v>133</v>
      </c>
      <c r="B95" s="274" t="s">
        <v>4</v>
      </c>
      <c r="C95" s="273" t="s">
        <v>131</v>
      </c>
      <c r="D95" s="273"/>
      <c r="E95" s="273"/>
      <c r="F95" s="273"/>
      <c r="G95" s="273"/>
      <c r="H95" s="66"/>
    </row>
    <row r="96" spans="1:8" ht="15">
      <c r="A96" s="275"/>
      <c r="B96" s="275"/>
      <c r="C96" s="43" t="s">
        <v>167</v>
      </c>
      <c r="D96" s="43" t="s">
        <v>167</v>
      </c>
      <c r="E96" s="45"/>
      <c r="F96" s="45"/>
      <c r="G96" s="45"/>
      <c r="H96" s="66"/>
    </row>
    <row r="97" spans="1:8" ht="15">
      <c r="A97" s="273" t="s">
        <v>43</v>
      </c>
      <c r="B97" s="273"/>
      <c r="C97" s="273"/>
      <c r="D97" s="273"/>
      <c r="E97" s="273"/>
      <c r="F97" s="273"/>
      <c r="G97" s="273"/>
      <c r="H97" s="66"/>
    </row>
    <row r="98" spans="1:8" ht="15">
      <c r="A98" s="83" t="s">
        <v>236</v>
      </c>
      <c r="B98" s="44"/>
      <c r="C98" s="47" t="s">
        <v>183</v>
      </c>
      <c r="D98" s="47" t="s">
        <v>184</v>
      </c>
      <c r="E98" s="44"/>
      <c r="F98" s="44"/>
      <c r="G98" s="44"/>
      <c r="H98" s="66"/>
    </row>
    <row r="99" spans="1:8" ht="15">
      <c r="A99" s="44" t="s">
        <v>104</v>
      </c>
      <c r="B99" s="44"/>
      <c r="C99" s="44">
        <v>1990</v>
      </c>
      <c r="D99" s="44">
        <v>1990</v>
      </c>
      <c r="E99" s="44"/>
      <c r="F99" s="44"/>
      <c r="G99" s="44"/>
      <c r="H99" s="66"/>
    </row>
    <row r="100" spans="1:8" ht="15">
      <c r="A100" s="46" t="s">
        <v>105</v>
      </c>
      <c r="B100" s="46"/>
      <c r="C100" s="44"/>
      <c r="D100" s="44"/>
      <c r="E100" s="44"/>
      <c r="F100" s="44"/>
      <c r="G100" s="44"/>
      <c r="H100" s="66"/>
    </row>
    <row r="101" spans="1:8" ht="15">
      <c r="A101" s="46" t="s">
        <v>106</v>
      </c>
      <c r="B101" s="46" t="s">
        <v>3</v>
      </c>
      <c r="C101" s="44">
        <v>110</v>
      </c>
      <c r="D101" s="44">
        <v>110</v>
      </c>
      <c r="E101" s="44"/>
      <c r="F101" s="44"/>
      <c r="G101" s="44"/>
      <c r="H101" s="66"/>
    </row>
    <row r="102" spans="1:8" ht="15">
      <c r="A102" s="46" t="s">
        <v>107</v>
      </c>
      <c r="B102" s="46" t="s">
        <v>3</v>
      </c>
      <c r="C102" s="44">
        <v>25</v>
      </c>
      <c r="D102" s="44">
        <v>25</v>
      </c>
      <c r="E102" s="44"/>
      <c r="F102" s="44"/>
      <c r="G102" s="44"/>
      <c r="H102" s="66"/>
    </row>
    <row r="103" spans="1:8" ht="15">
      <c r="A103" s="48" t="s">
        <v>108</v>
      </c>
      <c r="B103" s="48"/>
      <c r="C103" s="47" t="s">
        <v>174</v>
      </c>
      <c r="D103" s="47" t="s">
        <v>174</v>
      </c>
      <c r="E103" s="44"/>
      <c r="F103" s="44"/>
      <c r="G103" s="44"/>
      <c r="H103" s="66"/>
    </row>
    <row r="104" spans="1:8" ht="15">
      <c r="A104" s="48" t="s">
        <v>222</v>
      </c>
      <c r="B104" s="48"/>
      <c r="C104" s="47"/>
      <c r="D104" s="47"/>
      <c r="E104" s="44"/>
      <c r="F104" s="44"/>
      <c r="G104" s="44"/>
      <c r="H104" s="66"/>
    </row>
    <row r="105" spans="1:8" ht="30">
      <c r="A105" s="48" t="s">
        <v>137</v>
      </c>
      <c r="B105" s="48" t="s">
        <v>136</v>
      </c>
      <c r="C105" s="44"/>
      <c r="D105" s="44"/>
      <c r="E105" s="44"/>
      <c r="F105" s="44"/>
      <c r="G105" s="44"/>
      <c r="H105" s="66"/>
    </row>
    <row r="106" spans="1:8" ht="15">
      <c r="A106" s="48" t="s">
        <v>132</v>
      </c>
      <c r="B106" s="48" t="s">
        <v>136</v>
      </c>
      <c r="C106" s="44">
        <v>55.62</v>
      </c>
      <c r="D106" s="44">
        <v>55.62</v>
      </c>
      <c r="E106" s="44"/>
      <c r="F106" s="44"/>
      <c r="G106" s="44"/>
      <c r="H106" s="66"/>
    </row>
    <row r="107" spans="1:8" ht="15">
      <c r="A107" s="48" t="s">
        <v>134</v>
      </c>
      <c r="B107" s="48" t="s">
        <v>136</v>
      </c>
      <c r="C107" s="44">
        <v>61.02</v>
      </c>
      <c r="D107" s="44">
        <v>61.02</v>
      </c>
      <c r="E107" s="44"/>
      <c r="F107" s="44"/>
      <c r="G107" s="44"/>
      <c r="H107" s="66"/>
    </row>
    <row r="108" spans="1:8" ht="15">
      <c r="A108" s="48" t="s">
        <v>223</v>
      </c>
      <c r="B108" s="48" t="s">
        <v>224</v>
      </c>
      <c r="C108" s="44"/>
      <c r="D108" s="44"/>
      <c r="E108" s="44"/>
      <c r="F108" s="44"/>
      <c r="G108" s="44"/>
      <c r="H108" s="66"/>
    </row>
    <row r="109" spans="1:8" ht="15">
      <c r="A109" s="46" t="s">
        <v>109</v>
      </c>
      <c r="B109" s="46" t="s">
        <v>0</v>
      </c>
      <c r="C109" s="71"/>
      <c r="D109" s="71"/>
      <c r="E109" s="44"/>
      <c r="F109" s="44"/>
      <c r="G109" s="44"/>
      <c r="H109" s="66"/>
    </row>
    <row r="110" spans="1:8" ht="15">
      <c r="A110" s="48" t="s">
        <v>132</v>
      </c>
      <c r="B110" s="46" t="s">
        <v>0</v>
      </c>
      <c r="C110" s="71">
        <v>27.32</v>
      </c>
      <c r="D110" s="71">
        <v>27.32</v>
      </c>
      <c r="E110" s="44"/>
      <c r="F110" s="44"/>
      <c r="G110" s="44"/>
      <c r="H110" s="66"/>
    </row>
    <row r="111" spans="1:8" ht="15">
      <c r="A111" s="48" t="s">
        <v>134</v>
      </c>
      <c r="B111" s="46" t="s">
        <v>0</v>
      </c>
      <c r="C111" s="71">
        <v>27.32</v>
      </c>
      <c r="D111" s="71">
        <v>27.32</v>
      </c>
      <c r="E111" s="44"/>
      <c r="F111" s="44"/>
      <c r="G111" s="44"/>
      <c r="H111" s="66"/>
    </row>
    <row r="112" spans="1:8" ht="15">
      <c r="A112" s="46" t="s">
        <v>225</v>
      </c>
      <c r="B112" s="46"/>
      <c r="C112" s="71"/>
      <c r="D112" s="71"/>
      <c r="E112" s="44"/>
      <c r="F112" s="44"/>
      <c r="G112" s="44"/>
      <c r="H112" s="66"/>
    </row>
    <row r="113" spans="1:8" ht="15">
      <c r="A113" s="46" t="s">
        <v>112</v>
      </c>
      <c r="B113" s="46" t="s">
        <v>0</v>
      </c>
      <c r="C113" s="71"/>
      <c r="D113" s="71"/>
      <c r="E113" s="44"/>
      <c r="F113" s="44"/>
      <c r="G113" s="44"/>
      <c r="H113" s="66"/>
    </row>
    <row r="114" spans="1:8" ht="15">
      <c r="A114" s="46" t="s">
        <v>219</v>
      </c>
      <c r="B114" s="46" t="s">
        <v>0</v>
      </c>
      <c r="C114" s="66">
        <v>63.25</v>
      </c>
      <c r="D114" s="66">
        <v>63.25</v>
      </c>
      <c r="E114" s="66"/>
      <c r="F114" s="66"/>
      <c r="G114" s="66"/>
      <c r="H114" s="66"/>
    </row>
    <row r="115" spans="1:8" ht="15">
      <c r="A115" s="46" t="s">
        <v>220</v>
      </c>
      <c r="B115" s="46" t="s">
        <v>0</v>
      </c>
      <c r="C115" s="78">
        <v>72.2</v>
      </c>
      <c r="D115" s="78">
        <v>72.2</v>
      </c>
      <c r="E115" s="66"/>
      <c r="F115" s="66"/>
      <c r="G115" s="66"/>
      <c r="H115" s="66"/>
    </row>
    <row r="116" spans="1:8" ht="15">
      <c r="A116" s="46" t="s">
        <v>221</v>
      </c>
      <c r="B116" s="46" t="s">
        <v>0</v>
      </c>
      <c r="C116" s="78">
        <v>107.4</v>
      </c>
      <c r="D116" s="78">
        <v>107.4</v>
      </c>
      <c r="E116" s="66"/>
      <c r="F116" s="66"/>
      <c r="G116" s="66"/>
      <c r="H116" s="66"/>
    </row>
    <row r="117" spans="1:8" ht="15">
      <c r="A117" s="46" t="s">
        <v>110</v>
      </c>
      <c r="B117" s="46"/>
      <c r="C117" s="47" t="s">
        <v>229</v>
      </c>
      <c r="D117" s="47" t="s">
        <v>229</v>
      </c>
      <c r="E117" s="44"/>
      <c r="F117" s="44"/>
      <c r="G117" s="44"/>
      <c r="H117" s="66"/>
    </row>
    <row r="118" spans="1:8" ht="15">
      <c r="A118" s="46" t="s">
        <v>111</v>
      </c>
      <c r="B118" s="46" t="s">
        <v>0</v>
      </c>
      <c r="C118" s="44">
        <v>10400</v>
      </c>
      <c r="D118" s="44">
        <v>10400</v>
      </c>
      <c r="E118" s="44"/>
      <c r="F118" s="44"/>
      <c r="G118" s="44"/>
      <c r="H118" s="66"/>
    </row>
    <row r="119" spans="1:8" ht="15">
      <c r="A119" s="49" t="s">
        <v>113</v>
      </c>
      <c r="B119" s="46"/>
      <c r="C119" s="44">
        <v>150</v>
      </c>
      <c r="D119" s="44">
        <v>150</v>
      </c>
      <c r="E119" s="44"/>
      <c r="F119" s="44"/>
      <c r="G119" s="44"/>
      <c r="H119" s="66"/>
    </row>
    <row r="120" spans="1:8" ht="15">
      <c r="A120" s="49" t="s">
        <v>135</v>
      </c>
      <c r="B120" s="46" t="s">
        <v>234</v>
      </c>
      <c r="C120" s="44">
        <v>2500</v>
      </c>
      <c r="D120" s="44">
        <v>2500</v>
      </c>
      <c r="E120" s="44"/>
      <c r="F120" s="44"/>
      <c r="G120" s="44"/>
      <c r="H120" s="66"/>
    </row>
    <row r="121" spans="1:7" ht="15">
      <c r="A121" s="198" t="s">
        <v>139</v>
      </c>
      <c r="B121" s="199"/>
      <c r="C121" s="200">
        <v>1</v>
      </c>
      <c r="D121" s="200">
        <v>1</v>
      </c>
      <c r="E121" s="201"/>
      <c r="F121" s="201"/>
      <c r="G121" s="201"/>
    </row>
    <row r="122" ht="12.75">
      <c r="B122" s="115">
        <v>3</v>
      </c>
    </row>
    <row r="124" spans="1:8" ht="15">
      <c r="A124" s="274" t="s">
        <v>133</v>
      </c>
      <c r="B124" s="274" t="s">
        <v>4</v>
      </c>
      <c r="C124" s="273" t="s">
        <v>131</v>
      </c>
      <c r="D124" s="273"/>
      <c r="E124" s="273"/>
      <c r="F124" s="273"/>
      <c r="G124" s="273"/>
      <c r="H124" s="66"/>
    </row>
    <row r="125" spans="1:8" ht="15">
      <c r="A125" s="275"/>
      <c r="B125" s="275"/>
      <c r="C125" s="43" t="s">
        <v>168</v>
      </c>
      <c r="D125" s="43" t="s">
        <v>168</v>
      </c>
      <c r="E125" s="45"/>
      <c r="F125" s="45"/>
      <c r="G125" s="45"/>
      <c r="H125" s="66"/>
    </row>
    <row r="126" spans="1:8" ht="15">
      <c r="A126" s="273" t="s">
        <v>43</v>
      </c>
      <c r="B126" s="273"/>
      <c r="C126" s="273"/>
      <c r="D126" s="273"/>
      <c r="E126" s="273"/>
      <c r="F126" s="273"/>
      <c r="G126" s="273"/>
      <c r="H126" s="66"/>
    </row>
    <row r="127" spans="1:8" ht="15">
      <c r="A127" s="83" t="s">
        <v>200</v>
      </c>
      <c r="B127" s="44"/>
      <c r="C127" s="47" t="s">
        <v>185</v>
      </c>
      <c r="D127" s="47" t="s">
        <v>186</v>
      </c>
      <c r="E127" s="44"/>
      <c r="F127" s="44"/>
      <c r="G127" s="44"/>
      <c r="H127" s="66"/>
    </row>
    <row r="128" spans="1:8" ht="15">
      <c r="A128" s="44" t="s">
        <v>104</v>
      </c>
      <c r="B128" s="44"/>
      <c r="C128" s="44">
        <v>1993</v>
      </c>
      <c r="D128" s="44">
        <v>1995</v>
      </c>
      <c r="E128" s="44"/>
      <c r="F128" s="44"/>
      <c r="G128" s="44"/>
      <c r="H128" s="66"/>
    </row>
    <row r="129" spans="1:8" ht="15">
      <c r="A129" s="46" t="s">
        <v>105</v>
      </c>
      <c r="B129" s="46"/>
      <c r="C129" s="44"/>
      <c r="D129" s="44"/>
      <c r="E129" s="44"/>
      <c r="F129" s="44"/>
      <c r="G129" s="44"/>
      <c r="H129" s="66"/>
    </row>
    <row r="130" spans="1:8" ht="15">
      <c r="A130" s="46" t="s">
        <v>106</v>
      </c>
      <c r="B130" s="46" t="s">
        <v>3</v>
      </c>
      <c r="C130" s="44">
        <v>67</v>
      </c>
      <c r="D130" s="44">
        <v>67</v>
      </c>
      <c r="E130" s="44"/>
      <c r="F130" s="44"/>
      <c r="G130" s="44"/>
      <c r="H130" s="66"/>
    </row>
    <row r="131" spans="1:8" ht="15">
      <c r="A131" s="46" t="s">
        <v>107</v>
      </c>
      <c r="B131" s="46" t="s">
        <v>3</v>
      </c>
      <c r="C131" s="44">
        <v>33</v>
      </c>
      <c r="D131" s="44">
        <v>33</v>
      </c>
      <c r="E131" s="44"/>
      <c r="F131" s="44"/>
      <c r="G131" s="44"/>
      <c r="H131" s="66"/>
    </row>
    <row r="132" spans="1:8" ht="15">
      <c r="A132" s="48" t="s">
        <v>108</v>
      </c>
      <c r="B132" s="48"/>
      <c r="C132" s="47" t="s">
        <v>174</v>
      </c>
      <c r="D132" s="47" t="s">
        <v>174</v>
      </c>
      <c r="E132" s="44"/>
      <c r="F132" s="44"/>
      <c r="G132" s="44"/>
      <c r="H132" s="66"/>
    </row>
    <row r="133" spans="1:8" ht="15">
      <c r="A133" s="48" t="s">
        <v>222</v>
      </c>
      <c r="B133" s="48"/>
      <c r="C133" s="47"/>
      <c r="D133" s="47"/>
      <c r="E133" s="44"/>
      <c r="F133" s="44"/>
      <c r="G133" s="44"/>
      <c r="H133" s="66"/>
    </row>
    <row r="134" spans="1:8" ht="30">
      <c r="A134" s="48" t="s">
        <v>137</v>
      </c>
      <c r="B134" s="48" t="s">
        <v>136</v>
      </c>
      <c r="C134" s="44"/>
      <c r="D134" s="44"/>
      <c r="E134" s="44"/>
      <c r="F134" s="44"/>
      <c r="G134" s="44"/>
      <c r="H134" s="66"/>
    </row>
    <row r="135" spans="1:8" ht="15">
      <c r="A135" s="48" t="s">
        <v>132</v>
      </c>
      <c r="B135" s="48" t="s">
        <v>136</v>
      </c>
      <c r="C135" s="44">
        <v>42.23</v>
      </c>
      <c r="D135" s="44">
        <v>42.23</v>
      </c>
      <c r="E135" s="44"/>
      <c r="F135" s="44"/>
      <c r="G135" s="44"/>
      <c r="H135" s="66"/>
    </row>
    <row r="136" spans="1:8" ht="15">
      <c r="A136" s="48" t="s">
        <v>134</v>
      </c>
      <c r="B136" s="48" t="s">
        <v>136</v>
      </c>
      <c r="C136" s="44">
        <v>46.33</v>
      </c>
      <c r="D136" s="44">
        <v>46.33</v>
      </c>
      <c r="E136" s="44"/>
      <c r="F136" s="44"/>
      <c r="G136" s="44"/>
      <c r="H136" s="66"/>
    </row>
    <row r="137" spans="1:8" ht="15">
      <c r="A137" s="48" t="s">
        <v>223</v>
      </c>
      <c r="B137" s="48" t="s">
        <v>224</v>
      </c>
      <c r="C137" s="44"/>
      <c r="D137" s="44"/>
      <c r="E137" s="44"/>
      <c r="F137" s="44"/>
      <c r="G137" s="44"/>
      <c r="H137" s="66"/>
    </row>
    <row r="138" spans="1:8" ht="15">
      <c r="A138" s="46" t="s">
        <v>109</v>
      </c>
      <c r="B138" s="46" t="s">
        <v>0</v>
      </c>
      <c r="C138" s="71"/>
      <c r="D138" s="71"/>
      <c r="E138" s="44"/>
      <c r="F138" s="44"/>
      <c r="G138" s="44"/>
      <c r="H138" s="66"/>
    </row>
    <row r="139" spans="1:8" ht="15">
      <c r="A139" s="48" t="s">
        <v>132</v>
      </c>
      <c r="B139" s="46" t="s">
        <v>0</v>
      </c>
      <c r="C139" s="71">
        <v>27.32</v>
      </c>
      <c r="D139" s="71">
        <v>27.32</v>
      </c>
      <c r="E139" s="44"/>
      <c r="F139" s="44"/>
      <c r="G139" s="44"/>
      <c r="H139" s="66"/>
    </row>
    <row r="140" spans="1:8" ht="15">
      <c r="A140" s="48" t="s">
        <v>134</v>
      </c>
      <c r="B140" s="46" t="s">
        <v>0</v>
      </c>
      <c r="C140" s="71">
        <v>27.32</v>
      </c>
      <c r="D140" s="71">
        <v>27.32</v>
      </c>
      <c r="E140" s="44"/>
      <c r="F140" s="44"/>
      <c r="G140" s="44"/>
      <c r="H140" s="66"/>
    </row>
    <row r="141" spans="1:8" ht="15">
      <c r="A141" s="46" t="s">
        <v>225</v>
      </c>
      <c r="B141" s="46"/>
      <c r="C141" s="44"/>
      <c r="D141" s="44"/>
      <c r="E141" s="44"/>
      <c r="F141" s="44"/>
      <c r="G141" s="44"/>
      <c r="H141" s="66"/>
    </row>
    <row r="142" spans="1:8" ht="15">
      <c r="A142" s="46" t="s">
        <v>112</v>
      </c>
      <c r="B142" s="46" t="s">
        <v>0</v>
      </c>
      <c r="C142" s="44"/>
      <c r="D142" s="44"/>
      <c r="E142" s="44"/>
      <c r="F142" s="44"/>
      <c r="G142" s="44"/>
      <c r="H142" s="66"/>
    </row>
    <row r="143" spans="1:8" ht="15">
      <c r="A143" s="46" t="s">
        <v>219</v>
      </c>
      <c r="B143" s="46" t="s">
        <v>0</v>
      </c>
      <c r="C143" s="66">
        <v>63.25</v>
      </c>
      <c r="D143" s="66">
        <v>63.25</v>
      </c>
      <c r="E143" s="66"/>
      <c r="F143" s="66"/>
      <c r="G143" s="66"/>
      <c r="H143" s="66"/>
    </row>
    <row r="144" spans="1:8" ht="15">
      <c r="A144" s="46" t="s">
        <v>220</v>
      </c>
      <c r="B144" s="46" t="s">
        <v>0</v>
      </c>
      <c r="C144" s="78">
        <v>72.2</v>
      </c>
      <c r="D144" s="78">
        <v>72.2</v>
      </c>
      <c r="E144" s="66"/>
      <c r="F144" s="66"/>
      <c r="G144" s="66"/>
      <c r="H144" s="66"/>
    </row>
    <row r="145" spans="1:8" ht="15">
      <c r="A145" s="46" t="s">
        <v>221</v>
      </c>
      <c r="B145" s="46" t="s">
        <v>0</v>
      </c>
      <c r="C145" s="78">
        <v>107.4</v>
      </c>
      <c r="D145" s="78">
        <v>107.4</v>
      </c>
      <c r="E145" s="66"/>
      <c r="F145" s="66"/>
      <c r="G145" s="66"/>
      <c r="H145" s="66"/>
    </row>
    <row r="146" spans="1:8" ht="15">
      <c r="A146" s="46" t="s">
        <v>110</v>
      </c>
      <c r="B146" s="46"/>
      <c r="C146" s="47" t="s">
        <v>229</v>
      </c>
      <c r="D146" s="47" t="s">
        <v>229</v>
      </c>
      <c r="E146" s="44"/>
      <c r="F146" s="44"/>
      <c r="G146" s="44"/>
      <c r="H146" s="66"/>
    </row>
    <row r="147" spans="1:8" ht="15">
      <c r="A147" s="46" t="s">
        <v>111</v>
      </c>
      <c r="B147" s="46" t="s">
        <v>0</v>
      </c>
      <c r="C147" s="44">
        <v>10400</v>
      </c>
      <c r="D147" s="44">
        <v>10400</v>
      </c>
      <c r="E147" s="44"/>
      <c r="F147" s="44"/>
      <c r="G147" s="44"/>
      <c r="H147" s="66"/>
    </row>
    <row r="148" spans="1:8" ht="15">
      <c r="A148" s="49" t="s">
        <v>113</v>
      </c>
      <c r="B148" s="46"/>
      <c r="C148" s="44">
        <v>150</v>
      </c>
      <c r="D148" s="44">
        <v>150</v>
      </c>
      <c r="E148" s="44"/>
      <c r="F148" s="44"/>
      <c r="G148" s="44"/>
      <c r="H148" s="66"/>
    </row>
    <row r="149" spans="1:8" ht="15">
      <c r="A149" s="49" t="s">
        <v>135</v>
      </c>
      <c r="B149" s="46" t="s">
        <v>234</v>
      </c>
      <c r="C149" s="44">
        <v>2000</v>
      </c>
      <c r="D149" s="44">
        <v>2000</v>
      </c>
      <c r="E149" s="44"/>
      <c r="F149" s="44"/>
      <c r="G149" s="44"/>
      <c r="H149" s="66"/>
    </row>
    <row r="150" spans="1:8" ht="15">
      <c r="A150" s="49" t="s">
        <v>139</v>
      </c>
      <c r="B150" s="46"/>
      <c r="C150" s="72">
        <v>1</v>
      </c>
      <c r="D150" s="72">
        <v>1</v>
      </c>
      <c r="E150" s="44"/>
      <c r="F150" s="44"/>
      <c r="G150" s="44"/>
      <c r="H150" s="66"/>
    </row>
    <row r="152" spans="1:8" ht="15">
      <c r="A152" s="274" t="s">
        <v>133</v>
      </c>
      <c r="B152" s="274" t="s">
        <v>4</v>
      </c>
      <c r="C152" s="273" t="s">
        <v>131</v>
      </c>
      <c r="D152" s="273"/>
      <c r="E152" s="273"/>
      <c r="F152" s="273"/>
      <c r="G152" s="273"/>
      <c r="H152" s="66"/>
    </row>
    <row r="153" spans="1:8" ht="15">
      <c r="A153" s="275"/>
      <c r="B153" s="275"/>
      <c r="C153" s="43" t="s">
        <v>167</v>
      </c>
      <c r="D153" s="43" t="s">
        <v>167</v>
      </c>
      <c r="E153" s="45" t="s">
        <v>167</v>
      </c>
      <c r="F153" s="45"/>
      <c r="G153" s="45"/>
      <c r="H153" s="66"/>
    </row>
    <row r="154" spans="1:8" ht="15">
      <c r="A154" s="273" t="s">
        <v>43</v>
      </c>
      <c r="B154" s="273"/>
      <c r="C154" s="273"/>
      <c r="D154" s="273"/>
      <c r="E154" s="273"/>
      <c r="F154" s="273"/>
      <c r="G154" s="273"/>
      <c r="H154" s="66"/>
    </row>
    <row r="155" spans="1:8" ht="15">
      <c r="A155" s="83" t="s">
        <v>199</v>
      </c>
      <c r="B155" s="44"/>
      <c r="C155" s="47" t="s">
        <v>191</v>
      </c>
      <c r="D155" s="47" t="s">
        <v>192</v>
      </c>
      <c r="E155" s="47" t="s">
        <v>193</v>
      </c>
      <c r="F155" s="44"/>
      <c r="G155" s="44"/>
      <c r="H155" s="66"/>
    </row>
    <row r="156" spans="1:8" ht="15">
      <c r="A156" s="44" t="s">
        <v>104</v>
      </c>
      <c r="B156" s="44"/>
      <c r="C156" s="44">
        <v>1993</v>
      </c>
      <c r="D156" s="44">
        <v>1989</v>
      </c>
      <c r="E156" s="44">
        <v>1990</v>
      </c>
      <c r="F156" s="44"/>
      <c r="G156" s="44"/>
      <c r="H156" s="66"/>
    </row>
    <row r="157" spans="1:8" ht="15">
      <c r="A157" s="46" t="s">
        <v>105</v>
      </c>
      <c r="B157" s="46"/>
      <c r="C157" s="44"/>
      <c r="D157" s="44"/>
      <c r="E157" s="44"/>
      <c r="F157" s="44"/>
      <c r="G157" s="44"/>
      <c r="H157" s="66"/>
    </row>
    <row r="158" spans="1:8" ht="15">
      <c r="A158" s="46" t="s">
        <v>106</v>
      </c>
      <c r="B158" s="46" t="s">
        <v>3</v>
      </c>
      <c r="C158" s="44">
        <v>110</v>
      </c>
      <c r="D158" s="44">
        <v>110</v>
      </c>
      <c r="E158" s="44">
        <v>110</v>
      </c>
      <c r="F158" s="44"/>
      <c r="G158" s="44"/>
      <c r="H158" s="66"/>
    </row>
    <row r="159" spans="1:8" ht="15">
      <c r="A159" s="46" t="s">
        <v>107</v>
      </c>
      <c r="B159" s="46" t="s">
        <v>3</v>
      </c>
      <c r="C159" s="44">
        <v>25</v>
      </c>
      <c r="D159" s="44">
        <v>25</v>
      </c>
      <c r="E159" s="44">
        <v>25</v>
      </c>
      <c r="F159" s="44"/>
      <c r="G159" s="44"/>
      <c r="H159" s="66"/>
    </row>
    <row r="160" spans="1:8" ht="15">
      <c r="A160" s="48" t="s">
        <v>108</v>
      </c>
      <c r="B160" s="48"/>
      <c r="C160" s="47" t="s">
        <v>174</v>
      </c>
      <c r="D160" s="47" t="s">
        <v>174</v>
      </c>
      <c r="E160" s="47" t="s">
        <v>174</v>
      </c>
      <c r="F160" s="44"/>
      <c r="G160" s="44"/>
      <c r="H160" s="66"/>
    </row>
    <row r="161" spans="1:8" ht="15">
      <c r="A161" s="48" t="s">
        <v>222</v>
      </c>
      <c r="B161" s="48"/>
      <c r="C161" s="47"/>
      <c r="D161" s="47"/>
      <c r="E161" s="47"/>
      <c r="F161" s="44"/>
      <c r="G161" s="44"/>
      <c r="H161" s="66"/>
    </row>
    <row r="162" spans="1:8" ht="30">
      <c r="A162" s="48" t="s">
        <v>137</v>
      </c>
      <c r="B162" s="48" t="s">
        <v>136</v>
      </c>
      <c r="C162" s="44"/>
      <c r="D162" s="44"/>
      <c r="E162" s="44"/>
      <c r="F162" s="44"/>
      <c r="G162" s="44"/>
      <c r="H162" s="66"/>
    </row>
    <row r="163" spans="1:8" ht="15">
      <c r="A163" s="48" t="s">
        <v>132</v>
      </c>
      <c r="B163" s="48" t="s">
        <v>136</v>
      </c>
      <c r="C163" s="44">
        <v>55.62</v>
      </c>
      <c r="D163" s="44">
        <v>55.62</v>
      </c>
      <c r="E163" s="44">
        <v>55.62</v>
      </c>
      <c r="F163" s="44"/>
      <c r="G163" s="44"/>
      <c r="H163" s="66"/>
    </row>
    <row r="164" spans="1:8" ht="15">
      <c r="A164" s="48" t="s">
        <v>134</v>
      </c>
      <c r="B164" s="48" t="s">
        <v>136</v>
      </c>
      <c r="C164" s="44">
        <v>61.02</v>
      </c>
      <c r="D164" s="44">
        <v>61.02</v>
      </c>
      <c r="E164" s="44">
        <v>61.02</v>
      </c>
      <c r="F164" s="44"/>
      <c r="G164" s="44"/>
      <c r="H164" s="66"/>
    </row>
    <row r="165" spans="1:8" ht="15">
      <c r="A165" s="48" t="s">
        <v>223</v>
      </c>
      <c r="B165" s="48" t="s">
        <v>224</v>
      </c>
      <c r="C165" s="44"/>
      <c r="D165" s="44"/>
      <c r="E165" s="44"/>
      <c r="F165" s="44"/>
      <c r="G165" s="44"/>
      <c r="H165" s="66"/>
    </row>
    <row r="166" spans="1:8" ht="15">
      <c r="A166" s="46" t="s">
        <v>109</v>
      </c>
      <c r="B166" s="46" t="s">
        <v>0</v>
      </c>
      <c r="C166" s="71"/>
      <c r="D166" s="71"/>
      <c r="E166" s="71"/>
      <c r="F166" s="44"/>
      <c r="G166" s="44"/>
      <c r="H166" s="66"/>
    </row>
    <row r="167" spans="1:8" ht="15">
      <c r="A167" s="48" t="s">
        <v>132</v>
      </c>
      <c r="B167" s="46" t="s">
        <v>0</v>
      </c>
      <c r="C167" s="71">
        <v>27.32</v>
      </c>
      <c r="D167" s="71">
        <v>27.32</v>
      </c>
      <c r="E167" s="71">
        <v>27.32</v>
      </c>
      <c r="F167" s="44"/>
      <c r="G167" s="44"/>
      <c r="H167" s="66"/>
    </row>
    <row r="168" spans="1:8" ht="15">
      <c r="A168" s="48" t="s">
        <v>134</v>
      </c>
      <c r="B168" s="46" t="s">
        <v>0</v>
      </c>
      <c r="C168" s="71">
        <v>27.32</v>
      </c>
      <c r="D168" s="71">
        <v>27.32</v>
      </c>
      <c r="E168" s="71">
        <v>27.32</v>
      </c>
      <c r="F168" s="44"/>
      <c r="G168" s="44"/>
      <c r="H168" s="66"/>
    </row>
    <row r="169" spans="1:8" ht="15">
      <c r="A169" s="46" t="s">
        <v>225</v>
      </c>
      <c r="B169" s="46"/>
      <c r="C169" s="44"/>
      <c r="D169" s="44"/>
      <c r="E169" s="44"/>
      <c r="F169" s="44"/>
      <c r="G169" s="44"/>
      <c r="H169" s="66"/>
    </row>
    <row r="170" spans="1:8" ht="15">
      <c r="A170" s="46" t="s">
        <v>112</v>
      </c>
      <c r="B170" s="46" t="s">
        <v>0</v>
      </c>
      <c r="C170" s="44"/>
      <c r="D170" s="44"/>
      <c r="E170" s="44"/>
      <c r="F170" s="44"/>
      <c r="G170" s="44"/>
      <c r="H170" s="66"/>
    </row>
    <row r="171" spans="1:8" ht="15">
      <c r="A171" s="46" t="s">
        <v>219</v>
      </c>
      <c r="B171" s="46" t="s">
        <v>0</v>
      </c>
      <c r="C171" s="66">
        <v>63.25</v>
      </c>
      <c r="D171" s="66">
        <v>63.25</v>
      </c>
      <c r="E171" s="66">
        <v>63.25</v>
      </c>
      <c r="F171" s="66"/>
      <c r="G171" s="66"/>
      <c r="H171" s="66"/>
    </row>
    <row r="172" spans="1:8" ht="15">
      <c r="A172" s="46" t="s">
        <v>220</v>
      </c>
      <c r="B172" s="46" t="s">
        <v>0</v>
      </c>
      <c r="C172" s="78">
        <v>72.2</v>
      </c>
      <c r="D172" s="78">
        <v>72.2</v>
      </c>
      <c r="E172" s="78">
        <v>72.2</v>
      </c>
      <c r="F172" s="66"/>
      <c r="G172" s="66"/>
      <c r="H172" s="66"/>
    </row>
    <row r="173" spans="1:8" ht="15">
      <c r="A173" s="46" t="s">
        <v>221</v>
      </c>
      <c r="B173" s="46" t="s">
        <v>0</v>
      </c>
      <c r="C173" s="78">
        <v>107.4</v>
      </c>
      <c r="D173" s="78">
        <v>107.4</v>
      </c>
      <c r="E173" s="78">
        <v>107.4</v>
      </c>
      <c r="F173" s="66"/>
      <c r="G173" s="66"/>
      <c r="H173" s="66"/>
    </row>
    <row r="174" spans="1:8" ht="15">
      <c r="A174" s="46" t="s">
        <v>110</v>
      </c>
      <c r="B174" s="46"/>
      <c r="C174" s="47" t="s">
        <v>229</v>
      </c>
      <c r="D174" s="47" t="s">
        <v>229</v>
      </c>
      <c r="E174" s="47" t="s">
        <v>229</v>
      </c>
      <c r="F174" s="44"/>
      <c r="G174" s="44"/>
      <c r="H174" s="66"/>
    </row>
    <row r="175" spans="1:8" ht="15">
      <c r="A175" s="46" t="s">
        <v>111</v>
      </c>
      <c r="B175" s="46" t="s">
        <v>0</v>
      </c>
      <c r="C175" s="44">
        <v>10400</v>
      </c>
      <c r="D175" s="44">
        <v>10400</v>
      </c>
      <c r="E175" s="44">
        <v>10400</v>
      </c>
      <c r="F175" s="44"/>
      <c r="G175" s="44"/>
      <c r="H175" s="66"/>
    </row>
    <row r="176" spans="1:8" ht="15">
      <c r="A176" s="49" t="s">
        <v>113</v>
      </c>
      <c r="B176" s="46"/>
      <c r="C176" s="44">
        <v>150</v>
      </c>
      <c r="D176" s="44">
        <v>150</v>
      </c>
      <c r="E176" s="44">
        <v>150</v>
      </c>
      <c r="F176" s="44"/>
      <c r="G176" s="44"/>
      <c r="H176" s="66"/>
    </row>
    <row r="177" spans="1:8" ht="15">
      <c r="A177" s="49" t="s">
        <v>135</v>
      </c>
      <c r="B177" s="46" t="s">
        <v>234</v>
      </c>
      <c r="C177" s="44">
        <v>2500</v>
      </c>
      <c r="D177" s="44">
        <v>2500</v>
      </c>
      <c r="E177" s="44">
        <v>2500</v>
      </c>
      <c r="F177" s="44"/>
      <c r="G177" s="44"/>
      <c r="H177" s="66"/>
    </row>
    <row r="178" spans="1:8" ht="15">
      <c r="A178" s="49" t="s">
        <v>139</v>
      </c>
      <c r="B178" s="46"/>
      <c r="C178" s="72">
        <v>1</v>
      </c>
      <c r="D178" s="72">
        <v>1</v>
      </c>
      <c r="E178" s="72">
        <v>1</v>
      </c>
      <c r="F178" s="44"/>
      <c r="G178" s="44"/>
      <c r="H178" s="66"/>
    </row>
    <row r="179" ht="12.75">
      <c r="B179" s="115">
        <v>4</v>
      </c>
    </row>
    <row r="181" spans="1:8" ht="15">
      <c r="A181" s="274" t="s">
        <v>133</v>
      </c>
      <c r="B181" s="274" t="s">
        <v>4</v>
      </c>
      <c r="C181" s="273" t="s">
        <v>131</v>
      </c>
      <c r="D181" s="273"/>
      <c r="E181" s="273"/>
      <c r="F181" s="273"/>
      <c r="G181" s="273"/>
      <c r="H181" s="66"/>
    </row>
    <row r="182" spans="1:8" ht="15">
      <c r="A182" s="275"/>
      <c r="B182" s="275"/>
      <c r="C182" s="43" t="s">
        <v>167</v>
      </c>
      <c r="D182" s="43" t="s">
        <v>167</v>
      </c>
      <c r="E182" s="45"/>
      <c r="F182" s="45"/>
      <c r="G182" s="45"/>
      <c r="H182" s="66"/>
    </row>
    <row r="183" spans="1:8" ht="15">
      <c r="A183" s="273" t="s">
        <v>43</v>
      </c>
      <c r="B183" s="273"/>
      <c r="C183" s="273"/>
      <c r="D183" s="273"/>
      <c r="E183" s="273"/>
      <c r="F183" s="273"/>
      <c r="G183" s="273"/>
      <c r="H183" s="66"/>
    </row>
    <row r="184" spans="1:8" ht="15">
      <c r="A184" s="83" t="s">
        <v>169</v>
      </c>
      <c r="B184" s="44"/>
      <c r="C184" s="47" t="s">
        <v>178</v>
      </c>
      <c r="D184" s="47" t="s">
        <v>179</v>
      </c>
      <c r="E184" s="44"/>
      <c r="F184" s="44"/>
      <c r="G184" s="44"/>
      <c r="H184" s="66"/>
    </row>
    <row r="185" spans="1:8" ht="15">
      <c r="A185" s="44" t="s">
        <v>104</v>
      </c>
      <c r="B185" s="44"/>
      <c r="C185" s="44">
        <v>1991</v>
      </c>
      <c r="D185" s="44">
        <v>1985</v>
      </c>
      <c r="E185" s="44"/>
      <c r="F185" s="44"/>
      <c r="G185" s="44"/>
      <c r="H185" s="66"/>
    </row>
    <row r="186" spans="1:8" ht="15">
      <c r="A186" s="46" t="s">
        <v>105</v>
      </c>
      <c r="B186" s="46"/>
      <c r="C186" s="44"/>
      <c r="D186" s="44"/>
      <c r="E186" s="44"/>
      <c r="F186" s="44"/>
      <c r="G186" s="44"/>
      <c r="H186" s="66"/>
    </row>
    <row r="187" spans="1:8" ht="15">
      <c r="A187" s="46" t="s">
        <v>106</v>
      </c>
      <c r="B187" s="46" t="s">
        <v>3</v>
      </c>
      <c r="C187" s="44">
        <v>110</v>
      </c>
      <c r="D187" s="44">
        <v>110</v>
      </c>
      <c r="E187" s="44"/>
      <c r="F187" s="44"/>
      <c r="G187" s="44"/>
      <c r="H187" s="66"/>
    </row>
    <row r="188" spans="1:8" ht="15">
      <c r="A188" s="46" t="s">
        <v>107</v>
      </c>
      <c r="B188" s="46" t="s">
        <v>3</v>
      </c>
      <c r="C188" s="44">
        <v>25</v>
      </c>
      <c r="D188" s="44">
        <v>25</v>
      </c>
      <c r="E188" s="44"/>
      <c r="F188" s="44"/>
      <c r="G188" s="44"/>
      <c r="H188" s="66"/>
    </row>
    <row r="189" spans="1:8" ht="15">
      <c r="A189" s="48" t="s">
        <v>108</v>
      </c>
      <c r="B189" s="48"/>
      <c r="C189" s="47" t="s">
        <v>174</v>
      </c>
      <c r="D189" s="47" t="s">
        <v>174</v>
      </c>
      <c r="E189" s="44"/>
      <c r="F189" s="44"/>
      <c r="G189" s="44"/>
      <c r="H189" s="66"/>
    </row>
    <row r="190" spans="1:8" ht="15">
      <c r="A190" s="48" t="s">
        <v>222</v>
      </c>
      <c r="B190" s="48"/>
      <c r="C190" s="47"/>
      <c r="D190" s="47"/>
      <c r="E190" s="44"/>
      <c r="F190" s="44"/>
      <c r="G190" s="44"/>
      <c r="H190" s="66"/>
    </row>
    <row r="191" spans="1:8" ht="30">
      <c r="A191" s="48" t="s">
        <v>137</v>
      </c>
      <c r="B191" s="48" t="s">
        <v>136</v>
      </c>
      <c r="C191" s="44"/>
      <c r="D191" s="44"/>
      <c r="E191" s="44"/>
      <c r="F191" s="44"/>
      <c r="G191" s="44"/>
      <c r="H191" s="66"/>
    </row>
    <row r="192" spans="1:8" ht="15">
      <c r="A192" s="48" t="s">
        <v>132</v>
      </c>
      <c r="B192" s="48" t="s">
        <v>136</v>
      </c>
      <c r="C192" s="44">
        <v>55.62</v>
      </c>
      <c r="D192" s="44">
        <v>55.62</v>
      </c>
      <c r="E192" s="44"/>
      <c r="F192" s="44"/>
      <c r="G192" s="44"/>
      <c r="H192" s="66"/>
    </row>
    <row r="193" spans="1:8" ht="15">
      <c r="A193" s="48" t="s">
        <v>134</v>
      </c>
      <c r="B193" s="48" t="s">
        <v>136</v>
      </c>
      <c r="C193" s="44">
        <v>61.02</v>
      </c>
      <c r="D193" s="44">
        <v>61.02</v>
      </c>
      <c r="E193" s="44"/>
      <c r="F193" s="44"/>
      <c r="G193" s="44"/>
      <c r="H193" s="66"/>
    </row>
    <row r="194" spans="1:8" ht="15">
      <c r="A194" s="48" t="s">
        <v>223</v>
      </c>
      <c r="B194" s="48" t="s">
        <v>224</v>
      </c>
      <c r="C194" s="44"/>
      <c r="D194" s="44"/>
      <c r="E194" s="44"/>
      <c r="F194" s="44"/>
      <c r="G194" s="44"/>
      <c r="H194" s="66"/>
    </row>
    <row r="195" spans="1:8" ht="15">
      <c r="A195" s="46" t="s">
        <v>109</v>
      </c>
      <c r="B195" s="46" t="s">
        <v>0</v>
      </c>
      <c r="C195" s="71"/>
      <c r="D195" s="71"/>
      <c r="E195" s="44"/>
      <c r="F195" s="44"/>
      <c r="G195" s="44"/>
      <c r="H195" s="66"/>
    </row>
    <row r="196" spans="1:8" ht="15">
      <c r="A196" s="48" t="s">
        <v>132</v>
      </c>
      <c r="B196" s="46" t="s">
        <v>0</v>
      </c>
      <c r="C196" s="71">
        <v>27.32</v>
      </c>
      <c r="D196" s="71">
        <v>27.32</v>
      </c>
      <c r="E196" s="44"/>
      <c r="F196" s="44"/>
      <c r="G196" s="44"/>
      <c r="H196" s="66"/>
    </row>
    <row r="197" spans="1:8" ht="15">
      <c r="A197" s="48" t="s">
        <v>134</v>
      </c>
      <c r="B197" s="46" t="s">
        <v>0</v>
      </c>
      <c r="C197" s="71">
        <v>27.32</v>
      </c>
      <c r="D197" s="71">
        <v>27.32</v>
      </c>
      <c r="E197" s="44"/>
      <c r="F197" s="44"/>
      <c r="G197" s="44"/>
      <c r="H197" s="66"/>
    </row>
    <row r="198" spans="1:8" ht="15">
      <c r="A198" s="46" t="s">
        <v>225</v>
      </c>
      <c r="B198" s="46"/>
      <c r="C198" s="44"/>
      <c r="D198" s="44"/>
      <c r="E198" s="44"/>
      <c r="F198" s="44"/>
      <c r="G198" s="44"/>
      <c r="H198" s="66"/>
    </row>
    <row r="199" spans="1:8" ht="15">
      <c r="A199" s="46" t="s">
        <v>112</v>
      </c>
      <c r="B199" s="46" t="s">
        <v>0</v>
      </c>
      <c r="C199" s="44"/>
      <c r="D199" s="44"/>
      <c r="E199" s="44"/>
      <c r="F199" s="44"/>
      <c r="G199" s="44"/>
      <c r="H199" s="66"/>
    </row>
    <row r="200" spans="1:8" ht="15">
      <c r="A200" s="46" t="s">
        <v>219</v>
      </c>
      <c r="B200" s="46" t="s">
        <v>0</v>
      </c>
      <c r="C200" s="66">
        <v>63.25</v>
      </c>
      <c r="D200" s="66">
        <v>63.25</v>
      </c>
      <c r="E200" s="66"/>
      <c r="F200" s="66"/>
      <c r="G200" s="66"/>
      <c r="H200" s="66"/>
    </row>
    <row r="201" spans="1:8" ht="15">
      <c r="A201" s="46" t="s">
        <v>220</v>
      </c>
      <c r="B201" s="46" t="s">
        <v>0</v>
      </c>
      <c r="C201" s="78">
        <v>72.2</v>
      </c>
      <c r="D201" s="78">
        <v>72.2</v>
      </c>
      <c r="E201" s="66"/>
      <c r="F201" s="66"/>
      <c r="G201" s="66"/>
      <c r="H201" s="66"/>
    </row>
    <row r="202" spans="1:8" ht="15">
      <c r="A202" s="46" t="s">
        <v>221</v>
      </c>
      <c r="B202" s="46" t="s">
        <v>0</v>
      </c>
      <c r="C202" s="78">
        <v>107.4</v>
      </c>
      <c r="D202" s="78">
        <v>107.4</v>
      </c>
      <c r="E202" s="66"/>
      <c r="F202" s="66"/>
      <c r="G202" s="66"/>
      <c r="H202" s="66"/>
    </row>
    <row r="203" spans="1:8" ht="15">
      <c r="A203" s="46" t="s">
        <v>110</v>
      </c>
      <c r="B203" s="46"/>
      <c r="C203" s="47" t="s">
        <v>229</v>
      </c>
      <c r="D203" s="47" t="s">
        <v>229</v>
      </c>
      <c r="E203" s="44"/>
      <c r="F203" s="44"/>
      <c r="G203" s="44"/>
      <c r="H203" s="66"/>
    </row>
    <row r="204" spans="1:8" ht="15">
      <c r="A204" s="46" t="s">
        <v>111</v>
      </c>
      <c r="B204" s="46" t="s">
        <v>0</v>
      </c>
      <c r="C204" s="44">
        <v>10400</v>
      </c>
      <c r="D204" s="44">
        <v>104000</v>
      </c>
      <c r="E204" s="44"/>
      <c r="F204" s="44"/>
      <c r="G204" s="44"/>
      <c r="H204" s="66"/>
    </row>
    <row r="205" spans="1:8" ht="15">
      <c r="A205" s="49" t="s">
        <v>113</v>
      </c>
      <c r="B205" s="46"/>
      <c r="C205" s="44">
        <v>150</v>
      </c>
      <c r="D205" s="44">
        <v>150</v>
      </c>
      <c r="E205" s="44"/>
      <c r="F205" s="44"/>
      <c r="G205" s="44"/>
      <c r="H205" s="66"/>
    </row>
    <row r="206" spans="1:8" ht="15">
      <c r="A206" s="49" t="s">
        <v>135</v>
      </c>
      <c r="B206" s="46" t="s">
        <v>234</v>
      </c>
      <c r="C206" s="44">
        <v>2500</v>
      </c>
      <c r="D206" s="44">
        <v>2500</v>
      </c>
      <c r="E206" s="44"/>
      <c r="F206" s="44"/>
      <c r="G206" s="44"/>
      <c r="H206" s="66"/>
    </row>
    <row r="207" spans="1:8" ht="15">
      <c r="A207" s="49" t="s">
        <v>139</v>
      </c>
      <c r="B207" s="46"/>
      <c r="C207" s="72">
        <v>1</v>
      </c>
      <c r="D207" s="72">
        <v>1</v>
      </c>
      <c r="E207" s="44"/>
      <c r="F207" s="44"/>
      <c r="G207" s="44"/>
      <c r="H207" s="66"/>
    </row>
    <row r="209" spans="1:8" ht="15">
      <c r="A209" s="274" t="s">
        <v>133</v>
      </c>
      <c r="B209" s="274" t="s">
        <v>4</v>
      </c>
      <c r="C209" s="273" t="s">
        <v>131</v>
      </c>
      <c r="D209" s="273"/>
      <c r="E209" s="273"/>
      <c r="F209" s="273"/>
      <c r="G209" s="273"/>
      <c r="H209" s="66"/>
    </row>
    <row r="210" spans="1:8" ht="15">
      <c r="A210" s="275"/>
      <c r="B210" s="275"/>
      <c r="C210" s="43" t="s">
        <v>168</v>
      </c>
      <c r="D210" s="43"/>
      <c r="E210" s="45"/>
      <c r="F210" s="45" t="s">
        <v>168</v>
      </c>
      <c r="G210" s="45"/>
      <c r="H210" s="66"/>
    </row>
    <row r="211" spans="1:8" ht="15">
      <c r="A211" s="273" t="s">
        <v>43</v>
      </c>
      <c r="B211" s="273"/>
      <c r="C211" s="273"/>
      <c r="D211" s="273"/>
      <c r="E211" s="273"/>
      <c r="F211" s="273"/>
      <c r="G211" s="273"/>
      <c r="H211" s="66"/>
    </row>
    <row r="212" spans="1:8" ht="72">
      <c r="A212" s="83" t="s">
        <v>171</v>
      </c>
      <c r="B212" s="44"/>
      <c r="C212" s="47" t="s">
        <v>194</v>
      </c>
      <c r="D212" s="44"/>
      <c r="E212" s="83" t="s">
        <v>170</v>
      </c>
      <c r="F212" s="47" t="s">
        <v>195</v>
      </c>
      <c r="G212" s="44"/>
      <c r="H212" s="66"/>
    </row>
    <row r="213" spans="1:8" ht="15">
      <c r="A213" s="44" t="s">
        <v>104</v>
      </c>
      <c r="B213" s="44"/>
      <c r="C213" s="44">
        <v>1993</v>
      </c>
      <c r="D213" s="44"/>
      <c r="E213" s="44"/>
      <c r="F213" s="44">
        <v>1993</v>
      </c>
      <c r="G213" s="44"/>
      <c r="H213" s="66"/>
    </row>
    <row r="214" spans="1:8" ht="15">
      <c r="A214" s="46" t="s">
        <v>105</v>
      </c>
      <c r="B214" s="46"/>
      <c r="C214" s="44"/>
      <c r="D214" s="44"/>
      <c r="E214" s="44"/>
      <c r="F214" s="44"/>
      <c r="G214" s="44"/>
      <c r="H214" s="66"/>
    </row>
    <row r="215" spans="1:8" ht="15">
      <c r="A215" s="46" t="s">
        <v>106</v>
      </c>
      <c r="B215" s="46" t="s">
        <v>3</v>
      </c>
      <c r="C215" s="44">
        <v>67</v>
      </c>
      <c r="D215" s="44"/>
      <c r="E215" s="44"/>
      <c r="F215" s="44">
        <v>67</v>
      </c>
      <c r="G215" s="44"/>
      <c r="H215" s="66"/>
    </row>
    <row r="216" spans="1:8" ht="15">
      <c r="A216" s="46" t="s">
        <v>107</v>
      </c>
      <c r="B216" s="46" t="s">
        <v>3</v>
      </c>
      <c r="C216" s="44">
        <v>33</v>
      </c>
      <c r="D216" s="44"/>
      <c r="E216" s="44"/>
      <c r="F216" s="44">
        <v>33</v>
      </c>
      <c r="G216" s="44"/>
      <c r="H216" s="66"/>
    </row>
    <row r="217" spans="1:8" ht="15">
      <c r="A217" s="48" t="s">
        <v>108</v>
      </c>
      <c r="B217" s="48"/>
      <c r="C217" s="47" t="s">
        <v>174</v>
      </c>
      <c r="D217" s="44"/>
      <c r="E217" s="44"/>
      <c r="F217" s="47" t="s">
        <v>174</v>
      </c>
      <c r="G217" s="44"/>
      <c r="H217" s="66"/>
    </row>
    <row r="218" spans="1:8" ht="15">
      <c r="A218" s="48" t="s">
        <v>222</v>
      </c>
      <c r="B218" s="48"/>
      <c r="C218" s="47"/>
      <c r="D218" s="44"/>
      <c r="E218" s="44"/>
      <c r="F218" s="47"/>
      <c r="G218" s="44"/>
      <c r="H218" s="66"/>
    </row>
    <row r="219" spans="1:8" ht="30">
      <c r="A219" s="48" t="s">
        <v>137</v>
      </c>
      <c r="B219" s="48" t="s">
        <v>136</v>
      </c>
      <c r="C219" s="47" t="s">
        <v>174</v>
      </c>
      <c r="D219" s="44"/>
      <c r="E219" s="44"/>
      <c r="F219" s="47" t="s">
        <v>174</v>
      </c>
      <c r="G219" s="44"/>
      <c r="H219" s="66"/>
    </row>
    <row r="220" spans="1:8" ht="15">
      <c r="A220" s="48" t="s">
        <v>132</v>
      </c>
      <c r="B220" s="48" t="s">
        <v>136</v>
      </c>
      <c r="C220" s="44">
        <v>42.23</v>
      </c>
      <c r="D220" s="44"/>
      <c r="E220" s="44"/>
      <c r="F220" s="44">
        <v>42.23</v>
      </c>
      <c r="G220" s="44"/>
      <c r="H220" s="66"/>
    </row>
    <row r="221" spans="1:8" ht="15">
      <c r="A221" s="48" t="s">
        <v>134</v>
      </c>
      <c r="B221" s="48" t="s">
        <v>136</v>
      </c>
      <c r="C221" s="44">
        <v>46.33</v>
      </c>
      <c r="D221" s="44"/>
      <c r="E221" s="44"/>
      <c r="F221" s="44">
        <v>46.33</v>
      </c>
      <c r="G221" s="44"/>
      <c r="H221" s="66"/>
    </row>
    <row r="222" spans="1:8" ht="15">
      <c r="A222" s="48" t="s">
        <v>223</v>
      </c>
      <c r="B222" s="48" t="s">
        <v>224</v>
      </c>
      <c r="C222" s="44"/>
      <c r="D222" s="44"/>
      <c r="E222" s="44"/>
      <c r="F222" s="44"/>
      <c r="G222" s="44"/>
      <c r="H222" s="66"/>
    </row>
    <row r="223" spans="1:8" ht="15">
      <c r="A223" s="46" t="s">
        <v>109</v>
      </c>
      <c r="B223" s="46" t="s">
        <v>0</v>
      </c>
      <c r="C223" s="74"/>
      <c r="D223" s="44"/>
      <c r="E223" s="44"/>
      <c r="F223" s="71"/>
      <c r="G223" s="44"/>
      <c r="H223" s="66"/>
    </row>
    <row r="224" spans="1:8" ht="15">
      <c r="A224" s="48" t="s">
        <v>132</v>
      </c>
      <c r="B224" s="46" t="s">
        <v>0</v>
      </c>
      <c r="C224" s="71">
        <v>27.32</v>
      </c>
      <c r="D224" s="44"/>
      <c r="E224" s="44"/>
      <c r="F224" s="71">
        <v>27.32</v>
      </c>
      <c r="G224" s="44"/>
      <c r="H224" s="66"/>
    </row>
    <row r="225" spans="1:8" ht="15">
      <c r="A225" s="48" t="s">
        <v>134</v>
      </c>
      <c r="B225" s="46" t="s">
        <v>0</v>
      </c>
      <c r="C225" s="71">
        <v>27.32</v>
      </c>
      <c r="D225" s="44"/>
      <c r="E225" s="44"/>
      <c r="F225" s="71">
        <v>27.32</v>
      </c>
      <c r="G225" s="44"/>
      <c r="H225" s="66"/>
    </row>
    <row r="226" spans="1:8" ht="15">
      <c r="A226" s="46" t="s">
        <v>225</v>
      </c>
      <c r="B226" s="46"/>
      <c r="C226" s="44"/>
      <c r="D226" s="44"/>
      <c r="E226" s="44"/>
      <c r="F226" s="44"/>
      <c r="G226" s="44"/>
      <c r="H226" s="66"/>
    </row>
    <row r="227" spans="1:8" ht="15">
      <c r="A227" s="46" t="s">
        <v>112</v>
      </c>
      <c r="B227" s="46" t="s">
        <v>0</v>
      </c>
      <c r="C227" s="44"/>
      <c r="D227" s="44"/>
      <c r="E227" s="44"/>
      <c r="F227" s="44"/>
      <c r="G227" s="44"/>
      <c r="H227" s="66"/>
    </row>
    <row r="228" spans="1:8" ht="15">
      <c r="A228" s="46" t="s">
        <v>219</v>
      </c>
      <c r="B228" s="46" t="s">
        <v>0</v>
      </c>
      <c r="C228" s="66">
        <v>63.25</v>
      </c>
      <c r="D228" s="66"/>
      <c r="E228" s="66"/>
      <c r="F228" s="66">
        <v>63.25</v>
      </c>
      <c r="G228" s="66"/>
      <c r="H228" s="66"/>
    </row>
    <row r="229" spans="1:8" ht="15">
      <c r="A229" s="46" t="s">
        <v>220</v>
      </c>
      <c r="B229" s="46" t="s">
        <v>0</v>
      </c>
      <c r="C229" s="78">
        <v>72.2</v>
      </c>
      <c r="D229" s="81"/>
      <c r="E229" s="81"/>
      <c r="F229" s="78">
        <v>72.2</v>
      </c>
      <c r="G229" s="66"/>
      <c r="H229" s="66"/>
    </row>
    <row r="230" spans="1:8" ht="15">
      <c r="A230" s="46" t="s">
        <v>221</v>
      </c>
      <c r="B230" s="46" t="s">
        <v>0</v>
      </c>
      <c r="C230" s="78">
        <v>107.4</v>
      </c>
      <c r="D230" s="66"/>
      <c r="E230" s="66"/>
      <c r="F230" s="78">
        <v>107.4</v>
      </c>
      <c r="G230" s="66"/>
      <c r="H230" s="66"/>
    </row>
    <row r="231" spans="1:8" ht="15">
      <c r="A231" s="46" t="s">
        <v>110</v>
      </c>
      <c r="B231" s="46"/>
      <c r="C231" s="47" t="s">
        <v>229</v>
      </c>
      <c r="D231" s="47"/>
      <c r="E231" s="47"/>
      <c r="F231" s="47" t="s">
        <v>229</v>
      </c>
      <c r="G231" s="44"/>
      <c r="H231" s="66"/>
    </row>
    <row r="232" spans="1:8" ht="15">
      <c r="A232" s="46" t="s">
        <v>111</v>
      </c>
      <c r="B232" s="46" t="s">
        <v>0</v>
      </c>
      <c r="C232" s="44">
        <v>10400</v>
      </c>
      <c r="D232" s="44"/>
      <c r="E232" s="44"/>
      <c r="F232" s="44">
        <v>10400</v>
      </c>
      <c r="G232" s="44"/>
      <c r="H232" s="66"/>
    </row>
    <row r="233" spans="1:8" ht="15">
      <c r="A233" s="49" t="s">
        <v>113</v>
      </c>
      <c r="B233" s="46"/>
      <c r="C233" s="44">
        <v>150</v>
      </c>
      <c r="D233" s="44"/>
      <c r="E233" s="44"/>
      <c r="F233" s="44">
        <v>150</v>
      </c>
      <c r="G233" s="44"/>
      <c r="H233" s="66"/>
    </row>
    <row r="234" spans="1:8" ht="15">
      <c r="A234" s="49" t="s">
        <v>135</v>
      </c>
      <c r="B234" s="46" t="s">
        <v>234</v>
      </c>
      <c r="C234" s="44">
        <v>2000</v>
      </c>
      <c r="D234" s="44"/>
      <c r="E234" s="44"/>
      <c r="F234" s="44">
        <v>2000</v>
      </c>
      <c r="G234" s="44"/>
      <c r="H234" s="66"/>
    </row>
    <row r="235" spans="1:8" ht="15">
      <c r="A235" s="49" t="s">
        <v>139</v>
      </c>
      <c r="B235" s="46"/>
      <c r="C235" s="72">
        <v>1</v>
      </c>
      <c r="D235" s="44"/>
      <c r="E235" s="44"/>
      <c r="F235" s="72">
        <v>1</v>
      </c>
      <c r="G235" s="44"/>
      <c r="H235" s="66"/>
    </row>
    <row r="236" ht="12.75">
      <c r="B236" s="115">
        <v>5</v>
      </c>
    </row>
    <row r="238" spans="1:8" ht="15">
      <c r="A238" s="274" t="s">
        <v>133</v>
      </c>
      <c r="B238" s="274" t="s">
        <v>4</v>
      </c>
      <c r="C238" s="273" t="s">
        <v>131</v>
      </c>
      <c r="D238" s="273"/>
      <c r="E238" s="273"/>
      <c r="F238" s="273"/>
      <c r="G238" s="66"/>
      <c r="H238" s="66"/>
    </row>
    <row r="239" spans="1:8" ht="15">
      <c r="A239" s="275"/>
      <c r="B239" s="275"/>
      <c r="C239" s="43" t="s">
        <v>167</v>
      </c>
      <c r="D239" s="43"/>
      <c r="E239" s="45"/>
      <c r="F239" s="45"/>
      <c r="G239" s="66"/>
      <c r="H239" s="66"/>
    </row>
    <row r="240" spans="1:8" ht="15">
      <c r="A240" s="273" t="s">
        <v>43</v>
      </c>
      <c r="B240" s="273"/>
      <c r="C240" s="273"/>
      <c r="D240" s="273"/>
      <c r="E240" s="273"/>
      <c r="F240" s="273"/>
      <c r="G240" s="66"/>
      <c r="H240" s="66"/>
    </row>
    <row r="241" spans="1:8" ht="15">
      <c r="A241" s="83" t="s">
        <v>172</v>
      </c>
      <c r="B241" s="44"/>
      <c r="C241" s="47" t="s">
        <v>196</v>
      </c>
      <c r="D241" s="44"/>
      <c r="E241" s="44"/>
      <c r="F241" s="44"/>
      <c r="G241" s="66"/>
      <c r="H241" s="66"/>
    </row>
    <row r="242" spans="1:8" ht="15">
      <c r="A242" s="44" t="s">
        <v>104</v>
      </c>
      <c r="B242" s="44"/>
      <c r="C242" s="44">
        <v>1991</v>
      </c>
      <c r="D242" s="44"/>
      <c r="E242" s="44"/>
      <c r="F242" s="44"/>
      <c r="G242" s="66"/>
      <c r="H242" s="66"/>
    </row>
    <row r="243" spans="1:8" ht="15">
      <c r="A243" s="46" t="s">
        <v>105</v>
      </c>
      <c r="B243" s="46"/>
      <c r="C243" s="44"/>
      <c r="D243" s="44"/>
      <c r="E243" s="44"/>
      <c r="F243" s="44"/>
      <c r="G243" s="66"/>
      <c r="H243" s="66"/>
    </row>
    <row r="244" spans="1:8" ht="15">
      <c r="A244" s="46" t="s">
        <v>106</v>
      </c>
      <c r="B244" s="46" t="s">
        <v>3</v>
      </c>
      <c r="C244" s="44">
        <v>110</v>
      </c>
      <c r="D244" s="44"/>
      <c r="E244" s="44"/>
      <c r="F244" s="44"/>
      <c r="G244" s="66"/>
      <c r="H244" s="66"/>
    </row>
    <row r="245" spans="1:8" ht="15">
      <c r="A245" s="46" t="s">
        <v>107</v>
      </c>
      <c r="B245" s="46" t="s">
        <v>3</v>
      </c>
      <c r="C245" s="44">
        <v>25</v>
      </c>
      <c r="D245" s="44"/>
      <c r="E245" s="44"/>
      <c r="F245" s="44"/>
      <c r="G245" s="66"/>
      <c r="H245" s="66"/>
    </row>
    <row r="246" spans="1:8" ht="15">
      <c r="A246" s="48" t="s">
        <v>108</v>
      </c>
      <c r="B246" s="48"/>
      <c r="C246" s="47" t="s">
        <v>174</v>
      </c>
      <c r="D246" s="44"/>
      <c r="E246" s="44"/>
      <c r="F246" s="44"/>
      <c r="G246" s="66"/>
      <c r="H246" s="66"/>
    </row>
    <row r="247" spans="1:8" ht="15">
      <c r="A247" s="48" t="s">
        <v>222</v>
      </c>
      <c r="B247" s="48"/>
      <c r="C247" s="47"/>
      <c r="D247" s="44"/>
      <c r="E247" s="44"/>
      <c r="F247" s="44"/>
      <c r="G247" s="66"/>
      <c r="H247" s="66"/>
    </row>
    <row r="248" spans="1:8" ht="30">
      <c r="A248" s="48" t="s">
        <v>137</v>
      </c>
      <c r="B248" s="48" t="s">
        <v>136</v>
      </c>
      <c r="C248" s="44"/>
      <c r="D248" s="44"/>
      <c r="E248" s="44"/>
      <c r="F248" s="44"/>
      <c r="G248" s="66"/>
      <c r="H248" s="66"/>
    </row>
    <row r="249" spans="1:8" ht="15">
      <c r="A249" s="48" t="s">
        <v>132</v>
      </c>
      <c r="B249" s="48" t="s">
        <v>136</v>
      </c>
      <c r="C249" s="44">
        <v>55.62</v>
      </c>
      <c r="D249" s="44"/>
      <c r="E249" s="44"/>
      <c r="F249" s="44"/>
      <c r="G249" s="66"/>
      <c r="H249" s="66"/>
    </row>
    <row r="250" spans="1:8" ht="15">
      <c r="A250" s="48" t="s">
        <v>134</v>
      </c>
      <c r="B250" s="48" t="s">
        <v>136</v>
      </c>
      <c r="C250" s="44">
        <v>61.02</v>
      </c>
      <c r="D250" s="44"/>
      <c r="E250" s="44"/>
      <c r="F250" s="44"/>
      <c r="G250" s="66"/>
      <c r="H250" s="66"/>
    </row>
    <row r="251" spans="1:8" ht="15">
      <c r="A251" s="48" t="s">
        <v>223</v>
      </c>
      <c r="B251" s="48" t="s">
        <v>224</v>
      </c>
      <c r="C251" s="44"/>
      <c r="D251" s="44"/>
      <c r="E251" s="44"/>
      <c r="F251" s="44"/>
      <c r="G251" s="66"/>
      <c r="H251" s="66"/>
    </row>
    <row r="252" spans="1:8" ht="15">
      <c r="A252" s="46" t="s">
        <v>109</v>
      </c>
      <c r="B252" s="46" t="s">
        <v>0</v>
      </c>
      <c r="C252" s="71"/>
      <c r="D252" s="44"/>
      <c r="E252" s="44"/>
      <c r="F252" s="44"/>
      <c r="G252" s="66"/>
      <c r="H252" s="66"/>
    </row>
    <row r="253" spans="1:8" ht="15">
      <c r="A253" s="48" t="s">
        <v>132</v>
      </c>
      <c r="B253" s="46" t="s">
        <v>0</v>
      </c>
      <c r="C253" s="71">
        <v>27.32</v>
      </c>
      <c r="D253" s="44"/>
      <c r="E253" s="44"/>
      <c r="F253" s="44"/>
      <c r="G253" s="66"/>
      <c r="H253" s="66"/>
    </row>
    <row r="254" spans="1:8" ht="15">
      <c r="A254" s="48" t="s">
        <v>134</v>
      </c>
      <c r="B254" s="46" t="s">
        <v>0</v>
      </c>
      <c r="C254" s="71">
        <v>27.32</v>
      </c>
      <c r="D254" s="44"/>
      <c r="E254" s="44"/>
      <c r="F254" s="44"/>
      <c r="G254" s="66"/>
      <c r="H254" s="66"/>
    </row>
    <row r="255" spans="1:8" ht="15">
      <c r="A255" s="46" t="s">
        <v>225</v>
      </c>
      <c r="B255" s="46"/>
      <c r="C255" s="44"/>
      <c r="D255" s="44"/>
      <c r="E255" s="44"/>
      <c r="F255" s="44"/>
      <c r="G255" s="66"/>
      <c r="H255" s="66"/>
    </row>
    <row r="256" spans="1:8" ht="15">
      <c r="A256" s="46" t="s">
        <v>112</v>
      </c>
      <c r="B256" s="46" t="s">
        <v>0</v>
      </c>
      <c r="C256" s="44"/>
      <c r="D256" s="44"/>
      <c r="E256" s="44"/>
      <c r="F256" s="44"/>
      <c r="G256" s="66"/>
      <c r="H256" s="66"/>
    </row>
    <row r="257" spans="1:8" ht="15">
      <c r="A257" s="46" t="s">
        <v>219</v>
      </c>
      <c r="B257" s="46" t="s">
        <v>0</v>
      </c>
      <c r="C257" s="66">
        <v>63.25</v>
      </c>
      <c r="D257" s="66"/>
      <c r="E257" s="66"/>
      <c r="F257" s="66"/>
      <c r="G257" s="66"/>
      <c r="H257" s="66"/>
    </row>
    <row r="258" spans="1:8" ht="15">
      <c r="A258" s="46" t="s">
        <v>220</v>
      </c>
      <c r="B258" s="46" t="s">
        <v>0</v>
      </c>
      <c r="C258" s="78">
        <v>72.2</v>
      </c>
      <c r="D258" s="66"/>
      <c r="E258" s="66"/>
      <c r="F258" s="66"/>
      <c r="G258" s="66"/>
      <c r="H258" s="66"/>
    </row>
    <row r="259" spans="1:8" ht="15">
      <c r="A259" s="46" t="s">
        <v>221</v>
      </c>
      <c r="B259" s="46" t="s">
        <v>0</v>
      </c>
      <c r="C259" s="78">
        <v>107.4</v>
      </c>
      <c r="D259" s="66"/>
      <c r="E259" s="66"/>
      <c r="F259" s="66"/>
      <c r="G259" s="66"/>
      <c r="H259" s="66"/>
    </row>
    <row r="260" spans="1:8" ht="15">
      <c r="A260" s="46" t="s">
        <v>110</v>
      </c>
      <c r="B260" s="46"/>
      <c r="C260" s="47" t="s">
        <v>229</v>
      </c>
      <c r="D260" s="44"/>
      <c r="E260" s="44"/>
      <c r="F260" s="44"/>
      <c r="G260" s="66"/>
      <c r="H260" s="66"/>
    </row>
    <row r="261" spans="1:8" ht="15">
      <c r="A261" s="46" t="s">
        <v>111</v>
      </c>
      <c r="B261" s="46" t="s">
        <v>0</v>
      </c>
      <c r="C261" s="44">
        <v>10400</v>
      </c>
      <c r="D261" s="44"/>
      <c r="E261" s="44"/>
      <c r="F261" s="44"/>
      <c r="G261" s="66"/>
      <c r="H261" s="66"/>
    </row>
    <row r="262" spans="1:8" ht="15">
      <c r="A262" s="49" t="s">
        <v>113</v>
      </c>
      <c r="B262" s="46"/>
      <c r="C262" s="44">
        <v>150</v>
      </c>
      <c r="D262" s="44"/>
      <c r="E262" s="44"/>
      <c r="F262" s="44"/>
      <c r="G262" s="66"/>
      <c r="H262" s="66"/>
    </row>
    <row r="263" spans="1:8" ht="15">
      <c r="A263" s="49" t="s">
        <v>135</v>
      </c>
      <c r="B263" s="46" t="s">
        <v>234</v>
      </c>
      <c r="C263" s="44">
        <v>2500</v>
      </c>
      <c r="D263" s="44"/>
      <c r="E263" s="44"/>
      <c r="F263" s="44"/>
      <c r="G263" s="66"/>
      <c r="H263" s="66"/>
    </row>
    <row r="264" spans="1:8" ht="15">
      <c r="A264" s="49" t="s">
        <v>139</v>
      </c>
      <c r="B264" s="46"/>
      <c r="C264" s="72">
        <v>1</v>
      </c>
      <c r="D264" s="44"/>
      <c r="E264" s="44"/>
      <c r="F264" s="44"/>
      <c r="G264" s="66"/>
      <c r="H264" s="66"/>
    </row>
    <row r="269" spans="1:6" ht="18.75">
      <c r="A269" s="206" t="s">
        <v>277</v>
      </c>
      <c r="B269" s="65"/>
      <c r="C269" s="65"/>
      <c r="D269" s="65"/>
      <c r="E269" s="65"/>
      <c r="F269" s="65"/>
    </row>
    <row r="270" spans="1:6" ht="18.75">
      <c r="A270" s="65" t="s">
        <v>278</v>
      </c>
      <c r="B270" s="65"/>
      <c r="C270" s="65"/>
      <c r="D270" s="65"/>
      <c r="E270" s="65" t="s">
        <v>258</v>
      </c>
      <c r="F270" s="65"/>
    </row>
  </sheetData>
  <sheetProtection/>
  <mergeCells count="39">
    <mergeCell ref="A240:F240"/>
    <mergeCell ref="A183:G183"/>
    <mergeCell ref="A209:A210"/>
    <mergeCell ref="B209:B210"/>
    <mergeCell ref="C209:G209"/>
    <mergeCell ref="A211:G211"/>
    <mergeCell ref="A238:A239"/>
    <mergeCell ref="B238:B239"/>
    <mergeCell ref="C238:F238"/>
    <mergeCell ref="A126:G126"/>
    <mergeCell ref="A152:A153"/>
    <mergeCell ref="B152:B153"/>
    <mergeCell ref="C152:G152"/>
    <mergeCell ref="A154:G154"/>
    <mergeCell ref="A181:A182"/>
    <mergeCell ref="B181:B182"/>
    <mergeCell ref="C181:G181"/>
    <mergeCell ref="A69:H69"/>
    <mergeCell ref="A95:A96"/>
    <mergeCell ref="B95:B96"/>
    <mergeCell ref="C95:G95"/>
    <mergeCell ref="A97:G97"/>
    <mergeCell ref="A124:A125"/>
    <mergeCell ref="B124:B125"/>
    <mergeCell ref="C124:G124"/>
    <mergeCell ref="A38:A39"/>
    <mergeCell ref="B38:B39"/>
    <mergeCell ref="C38:H38"/>
    <mergeCell ref="A40:H40"/>
    <mergeCell ref="A67:A68"/>
    <mergeCell ref="B67:B68"/>
    <mergeCell ref="C67:H67"/>
    <mergeCell ref="A6:H6"/>
    <mergeCell ref="A12:H12"/>
    <mergeCell ref="A10:A11"/>
    <mergeCell ref="C10:H10"/>
    <mergeCell ref="B10:B11"/>
    <mergeCell ref="A7:H7"/>
    <mergeCell ref="A8:H8"/>
  </mergeCells>
  <printOptions/>
  <pageMargins left="0.35433070866141736" right="0.35433070866141736" top="0.3937007874015748" bottom="0.1968503937007874" header="0.5118110236220472" footer="0.5118110236220472"/>
  <pageSetup fitToHeight="11" horizontalDpi="600" verticalDpi="600" orientation="portrait" paperSize="9" scale="81" r:id="rId1"/>
  <rowBreaks count="4" manualBreakCount="4">
    <brk id="64" max="7" man="1"/>
    <brk id="121" max="7" man="1"/>
    <brk id="178" max="7" man="1"/>
    <brk id="2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Press</cp:lastModifiedBy>
  <cp:lastPrinted>2013-01-28T01:33:00Z</cp:lastPrinted>
  <dcterms:created xsi:type="dcterms:W3CDTF">2004-05-19T08:34:38Z</dcterms:created>
  <dcterms:modified xsi:type="dcterms:W3CDTF">2013-01-28T04:18:02Z</dcterms:modified>
  <cp:category/>
  <cp:version/>
  <cp:contentType/>
  <cp:contentStatus/>
</cp:coreProperties>
</file>