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5570" windowHeight="11760" firstSheet="1" activeTab="1"/>
  </bookViews>
  <sheets>
    <sheet name="Перечень меропр. подпрограммы 1" sheetId="20" r:id="rId1"/>
    <sheet name="Приложение 3 " sheetId="19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12" i="19" l="1"/>
  <c r="J12" i="19"/>
  <c r="K12" i="19"/>
  <c r="H12" i="19"/>
  <c r="I9" i="19" l="1"/>
  <c r="H9" i="19"/>
  <c r="J9" i="19"/>
  <c r="I13" i="20"/>
  <c r="H15" i="20"/>
  <c r="H16" i="20"/>
  <c r="H17" i="20"/>
  <c r="H18" i="20"/>
  <c r="I20" i="20"/>
  <c r="I21" i="20"/>
  <c r="I19" i="20" s="1"/>
  <c r="I22" i="20"/>
  <c r="I24" i="20"/>
  <c r="I25" i="20"/>
  <c r="I26" i="20"/>
  <c r="I27" i="20"/>
  <c r="I28" i="20"/>
  <c r="G26" i="20"/>
  <c r="H26" i="20"/>
  <c r="J26" i="20"/>
  <c r="I32" i="20"/>
  <c r="I33" i="20"/>
  <c r="I34" i="20"/>
  <c r="I35" i="20"/>
  <c r="I37" i="20"/>
  <c r="I38" i="20"/>
  <c r="I36" i="20" s="1"/>
  <c r="I39" i="20"/>
  <c r="I41" i="20"/>
  <c r="I40" i="20"/>
  <c r="I44" i="20"/>
  <c r="I45" i="20"/>
  <c r="I46" i="20"/>
  <c r="I47" i="20"/>
  <c r="G47" i="20"/>
  <c r="H47" i="20"/>
  <c r="I49" i="20"/>
  <c r="I48" i="20"/>
  <c r="H13" i="20"/>
  <c r="H20" i="20"/>
  <c r="H21" i="20"/>
  <c r="H19" i="20"/>
  <c r="H22" i="20"/>
  <c r="H24" i="20"/>
  <c r="H25" i="20"/>
  <c r="H27" i="20"/>
  <c r="H28" i="20"/>
  <c r="G28" i="20"/>
  <c r="H31" i="20"/>
  <c r="H32" i="20"/>
  <c r="G32" i="20"/>
  <c r="J32" i="20"/>
  <c r="H33" i="20"/>
  <c r="H34" i="20"/>
  <c r="H35" i="20"/>
  <c r="H37" i="20"/>
  <c r="H36" i="20" s="1"/>
  <c r="H38" i="20"/>
  <c r="H39" i="20"/>
  <c r="G39" i="20"/>
  <c r="J39" i="20"/>
  <c r="H41" i="20"/>
  <c r="H40" i="20"/>
  <c r="G41" i="20"/>
  <c r="G40" i="20"/>
  <c r="J40" i="20" s="1"/>
  <c r="H44" i="20"/>
  <c r="H45" i="20"/>
  <c r="J45" i="20" s="1"/>
  <c r="H46" i="20"/>
  <c r="H49" i="20"/>
  <c r="H48" i="20" s="1"/>
  <c r="J48" i="20" s="1"/>
  <c r="G49" i="20"/>
  <c r="G48" i="20" s="1"/>
  <c r="G13" i="20"/>
  <c r="J13" i="20" s="1"/>
  <c r="G15" i="20"/>
  <c r="G16" i="20"/>
  <c r="J16" i="20" s="1"/>
  <c r="G17" i="20"/>
  <c r="G18" i="20"/>
  <c r="J18" i="20" s="1"/>
  <c r="G20" i="20"/>
  <c r="G21" i="20"/>
  <c r="J21" i="20" s="1"/>
  <c r="G22" i="20"/>
  <c r="G24" i="20"/>
  <c r="G25" i="20"/>
  <c r="J25" i="20" s="1"/>
  <c r="G27" i="20"/>
  <c r="J27" i="20" s="1"/>
  <c r="G31" i="20"/>
  <c r="G33" i="20"/>
  <c r="J33" i="20" s="1"/>
  <c r="G34" i="20"/>
  <c r="G35" i="20"/>
  <c r="J35" i="20"/>
  <c r="G37" i="20"/>
  <c r="G38" i="20"/>
  <c r="G36" i="20" s="1"/>
  <c r="G44" i="20"/>
  <c r="J44" i="20" s="1"/>
  <c r="G45" i="20"/>
  <c r="G46" i="20"/>
  <c r="J46" i="20" s="1"/>
  <c r="I15" i="20"/>
  <c r="J15" i="20" s="1"/>
  <c r="I16" i="20"/>
  <c r="I17" i="20"/>
  <c r="I18" i="20"/>
  <c r="J22" i="20"/>
  <c r="J41" i="20"/>
  <c r="J49" i="20"/>
  <c r="J20" i="20"/>
  <c r="J24" i="20"/>
  <c r="J17" i="20"/>
  <c r="J14" i="20" l="1"/>
  <c r="G23" i="20"/>
  <c r="G19" i="20"/>
  <c r="J19" i="20" s="1"/>
  <c r="H43" i="20"/>
  <c r="H42" i="20" s="1"/>
  <c r="J38" i="20"/>
  <c r="J31" i="20"/>
  <c r="J28" i="20"/>
  <c r="H23" i="20"/>
  <c r="J47" i="20"/>
  <c r="J34" i="20"/>
  <c r="I23" i="20"/>
  <c r="K9" i="19"/>
  <c r="G43" i="20"/>
  <c r="G14" i="20"/>
  <c r="G12" i="20" s="1"/>
  <c r="I43" i="20"/>
  <c r="I42" i="20" s="1"/>
  <c r="I30" i="20"/>
  <c r="I29" i="20" s="1"/>
  <c r="I14" i="20"/>
  <c r="J43" i="20"/>
  <c r="G42" i="20"/>
  <c r="J42" i="20" s="1"/>
  <c r="J23" i="20"/>
  <c r="I12" i="20"/>
  <c r="H30" i="20"/>
  <c r="H29" i="20" s="1"/>
  <c r="G30" i="20"/>
  <c r="J37" i="20"/>
  <c r="J36" i="20" s="1"/>
  <c r="H14" i="20"/>
  <c r="H12" i="20" s="1"/>
  <c r="I51" i="20" l="1"/>
  <c r="H51" i="20"/>
  <c r="J12" i="20"/>
  <c r="G29" i="20"/>
  <c r="J30" i="20"/>
  <c r="J29" i="20" l="1"/>
  <c r="J51" i="20" s="1"/>
  <c r="G51" i="20"/>
</calcChain>
</file>

<file path=xl/sharedStrings.xml><?xml version="1.0" encoding="utf-8"?>
<sst xmlns="http://schemas.openxmlformats.org/spreadsheetml/2006/main" count="147" uniqueCount="64">
  <si>
    <t>Наименование  программы, подпрограммы</t>
  </si>
  <si>
    <t>ГРБС</t>
  </si>
  <si>
    <t>ЦСР</t>
  </si>
  <si>
    <t>ВР</t>
  </si>
  <si>
    <t>Итого на период</t>
  </si>
  <si>
    <t>ГРБС 1</t>
  </si>
  <si>
    <t>КОСГУ</t>
  </si>
  <si>
    <t>Министерство энергетики и жилищно-коммунального хозяйства Красноярского края</t>
  </si>
  <si>
    <t xml:space="preserve">Цель подпрограммы: </t>
  </si>
  <si>
    <t>Задача 1. Обеспечение предупреждения возникновения и развития ЧС природного и техногенного характера, снижения ущерба и потерь от ЧС межмуниципального и краевого характера</t>
  </si>
  <si>
    <t>0309</t>
  </si>
  <si>
    <t>Задача 2. Обеспечение профилактики и тушения пожаров в крае</t>
  </si>
  <si>
    <t>0310</t>
  </si>
  <si>
    <t>Задача 3. Обеспечение защиты населения края от опасностей, возникающих при ведении военных действий или вследствие этих действий</t>
  </si>
  <si>
    <t>Задача 4. Организация обучения населения в области ГО, защиты от ЧС природного и техногенного характера, информирование населения о мерах пожарной безопасности</t>
  </si>
  <si>
    <t>Наименование ГРБС</t>
  </si>
  <si>
    <t xml:space="preserve">Код бюджетной             классификации </t>
  </si>
  <si>
    <t xml:space="preserve">Расходы 
(тыс. руб.), годы
</t>
  </si>
  <si>
    <t xml:space="preserve">Рз
Пр
</t>
  </si>
  <si>
    <t>Государственная программа</t>
  </si>
  <si>
    <t>всего расходные обязательства по программе</t>
  </si>
  <si>
    <t>Х</t>
  </si>
  <si>
    <t>в том числе по ГРБС:</t>
  </si>
  <si>
    <t>всего расходные обязательства по подпрограмме</t>
  </si>
  <si>
    <t xml:space="preserve">              </t>
  </si>
  <si>
    <t>Заместитель председателя Правительства -                                       министр энергетики и жилищно-коммунального                хозяйства Красноярского края</t>
  </si>
  <si>
    <t>Задача 5. Выполнение отдельных государственных полномочий в области защиты территорий и населения от чрезвычайных ситуаций Таймырским Долгано-Ненецким и Эвенкийским муниципальными районами</t>
  </si>
  <si>
    <t>Мероприятие 1.1.   Совершенствование автоматизированной системы управления ТП РСЧС края и развитие связи</t>
  </si>
  <si>
    <t>Мероприятие 1.4.  Создание, содержание и восполнение краевого резерва материальных ресурсов для ликвидации ЧС межмуниципального и краевого характера</t>
  </si>
  <si>
    <t>Мероприятие 2.3.  Личное страхование добровольных пожарных и работников территориальных подразделений добровольной пожарной охраны в Красноярском крае</t>
  </si>
  <si>
    <t>Мероприятие 3.1.  Эксплуатационно-техническое обслуживание средств АСЦО ГО</t>
  </si>
  <si>
    <t xml:space="preserve"> ГРБС</t>
  </si>
  <si>
    <t xml:space="preserve">Ожидаемый ре-зультат от реализа-ции подпрограм-много мероприятия (в натуральном выражении)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</si>
  <si>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Перечень мероприятий подпрограммы</t>
  </si>
  <si>
    <t xml:space="preserve">                       А.В. Резников</t>
  </si>
  <si>
    <t>В том числе</t>
  </si>
  <si>
    <t>Мероприятие 1.2.   Обеспечение деятельности (оказание услуг) подведомственных учреждений</t>
  </si>
  <si>
    <t xml:space="preserve">Мероприятие 1.3.  Обеспечение деятельности (оказание услуг) подведомственных учреждений за счет средств от предпринимательской деятельности </t>
  </si>
  <si>
    <t>Мероприятие 1.5.  Обеспечение деятельности (оказание услуг) подведомственных учреждений</t>
  </si>
  <si>
    <t>Мероприятие 2.1.  Обеспечение деятельности (оказание услуг) подведомственных учреждений</t>
  </si>
  <si>
    <t xml:space="preserve">Мероприятие 2.2.  Обеспечение деятельности (оказание услуг) подведомственных учреждений за счет средств от предпринимательской деятельности </t>
  </si>
  <si>
    <t>Мероприятие 4.1.  Обеспечение деятельности (оказание услуг) подведомственных учреждений</t>
  </si>
  <si>
    <t>Мероприятие 5.1. Предоставление субвенций бюджетам муниципальных образований Таймырского Долгано-Ненецкого и Эвенкийского муниципальных районов на выполнение отдельных государственных полномочий в области защиты территорий и населения от чрезвычайных ситуаций</t>
  </si>
  <si>
    <t>"Защита  от чрезвычайных ситуаций природного и техногенного характера и обеспечение безопасности населения  Красноярского края на 2014-2016 годы"</t>
  </si>
  <si>
    <t>"Предупреждение, спасение, помощь населению края в чрезвычайных ситуациях на 2014 - 2016 годы"</t>
  </si>
  <si>
    <t xml:space="preserve">Приложение № 2                                                                    к подпрограмме  "Предупреждение, спасение, помощь населению края в чрезвычайных ситуациях                    на 2014 - 2016 годы"  </t>
  </si>
  <si>
    <t>0511231</t>
  </si>
  <si>
    <t>0510061</t>
  </si>
  <si>
    <t>0510810</t>
  </si>
  <si>
    <t>0511232</t>
  </si>
  <si>
    <t>0511233</t>
  </si>
  <si>
    <t>0511234</t>
  </si>
  <si>
    <t>0517516</t>
  </si>
  <si>
    <t>Подпрограмма 1</t>
  </si>
  <si>
    <t>Муниципальная программа</t>
  </si>
  <si>
    <t>"Предупреждение, спасение, помощь населению города в чрезвычайных ситуациях на 2014 - 2016 годы"</t>
  </si>
  <si>
    <t xml:space="preserve">Начальник Муниципального казенного 
учреждения «Управление по делам  
гражданской обороны и чрезвычайным 
ситуациям администрации города Канска»                                       
</t>
  </si>
  <si>
    <t>"Защита населения от чрезвычайных ситуаций природного и техногенного характера" на 2014-2016 годы"</t>
  </si>
  <si>
    <t xml:space="preserve">Приложение № 2
к муниципальной программе «Защита населения от чрезвычайных ситуаций природного и техногенного характера" на 2014 - 2016 годы
</t>
  </si>
  <si>
    <t xml:space="preserve">Статус </t>
  </si>
  <si>
    <t>Информация о распределении планируемых расходов  по отдельным мероприятиям программы, подпрограммам                                                     муниципальной программы "Защита  населения от чрезвычайных ситуаций природного и техногенного характера" на 2014-2016 годы"</t>
  </si>
  <si>
    <t>Управление по делам ГО и ЧС г. Канска</t>
  </si>
  <si>
    <t xml:space="preserve">                                 А.В. Комарчев</t>
  </si>
  <si>
    <t xml:space="preserve">Расходы 
(руб.),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</si>
</sst>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6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top"/>
    </xf>
    <xf numFmtId="0" fontId="2" fillId="2" borderId="0" xfId="0" applyFont="1" applyFill="1" applyBorder="1"/>
    <xf numFmtId="0" fontId="0" fillId="2" borderId="3" xfId="0" applyFill="1" applyBorder="1"/>
    <xf numFmtId="0" fontId="3" fillId="2" borderId="3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2" fillId="2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0" fontId="9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49" fontId="0" fillId="2" borderId="3" xfId="0" applyNumberForma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horizontal="center" vertical="top"/>
    </xf>
    <xf numFmtId="0" fontId="0" fillId="2" borderId="5" xfId="0" applyFill="1" applyBorder="1"/>
    <xf numFmtId="0" fontId="2" fillId="2" borderId="3" xfId="0" applyFont="1" applyFill="1" applyBorder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Border="1" applyAlignment="1">
      <alignment horizontal="center" vertical="top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5" fillId="0" borderId="0" xfId="0" applyFont="1"/>
    <xf numFmtId="0" fontId="13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164" fontId="13" fillId="0" borderId="3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vertical="top"/>
    </xf>
    <xf numFmtId="0" fontId="15" fillId="0" borderId="0" xfId="0" applyFont="1" applyAlignment="1">
      <alignment wrapText="1"/>
    </xf>
    <xf numFmtId="0" fontId="15" fillId="0" borderId="3" xfId="0" applyFont="1" applyBorder="1" applyAlignment="1">
      <alignment horizontal="center" vertical="top"/>
    </xf>
    <xf numFmtId="164" fontId="15" fillId="0" borderId="0" xfId="0" applyNumberFormat="1" applyFont="1"/>
    <xf numFmtId="49" fontId="13" fillId="0" borderId="3" xfId="0" applyNumberFormat="1" applyFont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164" fontId="13" fillId="0" borderId="0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" fillId="2" borderId="0" xfId="0" applyFont="1" applyFill="1" applyBorder="1" applyAlignment="1"/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6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Alignment="1"/>
    <xf numFmtId="0" fontId="0" fillId="2" borderId="8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1" fillId="2" borderId="6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3" fillId="2" borderId="5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1125/AppData/Local/Temp/bat/&#1060;&#1080;&#1085;&#1072;&#1085;&#1089;&#1099;/&#1056;&#1072;&#1089;&#1095;&#1077;&#1090;&#1085;&#1099;&#1077;%20&#1090;&#1072;&#1073;&#1083;&#1080;&#1094;&#1099;%20&#1082;%20&#1043;&#1055;%2026%200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Новые данные  ГП 26.07.2013"/>
      <sheetName val="Приложение 3 развернутое"/>
    </sheetNames>
    <sheetDataSet>
      <sheetData sheetId="0" refreshError="1">
        <row r="3">
          <cell r="O3">
            <v>65177.100000000006</v>
          </cell>
          <cell r="P3">
            <v>67591</v>
          </cell>
          <cell r="Q3">
            <v>67591</v>
          </cell>
          <cell r="T3">
            <v>118383.29999999999</v>
          </cell>
          <cell r="U3">
            <v>122768.29999999999</v>
          </cell>
          <cell r="V3">
            <v>122768.29999999999</v>
          </cell>
          <cell r="Y3">
            <v>240063.5</v>
          </cell>
          <cell r="Z3">
            <v>248955.6</v>
          </cell>
          <cell r="BC3">
            <v>18525.600000000002</v>
          </cell>
          <cell r="BD3">
            <v>19211.7</v>
          </cell>
          <cell r="BE3">
            <v>19211.7</v>
          </cell>
        </row>
        <row r="4">
          <cell r="O4">
            <v>147.4</v>
          </cell>
          <cell r="P4">
            <v>154.9</v>
          </cell>
          <cell r="Q4">
            <v>154.9</v>
          </cell>
          <cell r="T4">
            <v>2959.3</v>
          </cell>
          <cell r="U4">
            <v>3106.3</v>
          </cell>
          <cell r="V4">
            <v>3106.3</v>
          </cell>
          <cell r="Y4">
            <v>1781.8</v>
          </cell>
          <cell r="Z4">
            <v>1887.4</v>
          </cell>
          <cell r="AA4">
            <v>1887.4</v>
          </cell>
          <cell r="BC4">
            <v>145.69999999999999</v>
          </cell>
          <cell r="BD4">
            <v>153.69999999999999</v>
          </cell>
          <cell r="BE4">
            <v>153.69999999999999</v>
          </cell>
        </row>
        <row r="5">
          <cell r="O5">
            <v>19683.500000000004</v>
          </cell>
          <cell r="P5">
            <v>20412.500000000004</v>
          </cell>
          <cell r="Q5">
            <v>20412.500000000004</v>
          </cell>
          <cell r="T5">
            <v>35751.699999999997</v>
          </cell>
          <cell r="U5">
            <v>37075.799999999996</v>
          </cell>
          <cell r="V5">
            <v>37075.799999999996</v>
          </cell>
          <cell r="Y5">
            <v>72494.000000000015</v>
          </cell>
          <cell r="Z5">
            <v>75179.000000000015</v>
          </cell>
          <cell r="BC5">
            <v>5594.8000000000011</v>
          </cell>
          <cell r="BD5">
            <v>5802.1</v>
          </cell>
          <cell r="BE5">
            <v>5802.1</v>
          </cell>
        </row>
        <row r="6">
          <cell r="E6">
            <v>7114.2999999999993</v>
          </cell>
          <cell r="F6">
            <v>7280.0999999999995</v>
          </cell>
          <cell r="G6">
            <v>7280.0999999999995</v>
          </cell>
          <cell r="O6">
            <v>1668.1999999999998</v>
          </cell>
          <cell r="P6">
            <v>1603.8999999999999</v>
          </cell>
          <cell r="Q6">
            <v>1603.8999999999999</v>
          </cell>
          <cell r="T6">
            <v>750.1</v>
          </cell>
          <cell r="U6">
            <v>788.5</v>
          </cell>
          <cell r="V6">
            <v>788.5</v>
          </cell>
          <cell r="Y6">
            <v>1514.8</v>
          </cell>
          <cell r="Z6">
            <v>1595.9999999999998</v>
          </cell>
          <cell r="AA6">
            <v>1595.9999999999998</v>
          </cell>
          <cell r="BC6">
            <v>111.9</v>
          </cell>
          <cell r="BD6">
            <v>118.10000000000001</v>
          </cell>
          <cell r="BE6">
            <v>118.10000000000001</v>
          </cell>
        </row>
        <row r="8">
          <cell r="T8">
            <v>19.399999999999999</v>
          </cell>
          <cell r="U8">
            <v>20.399999999999999</v>
          </cell>
          <cell r="V8">
            <v>20.399999999999999</v>
          </cell>
          <cell r="Y8">
            <v>248.4</v>
          </cell>
          <cell r="Z8">
            <v>250</v>
          </cell>
          <cell r="AA8">
            <v>250</v>
          </cell>
        </row>
        <row r="9">
          <cell r="O9">
            <v>100</v>
          </cell>
          <cell r="P9">
            <v>100</v>
          </cell>
          <cell r="Q9">
            <v>100</v>
          </cell>
          <cell r="Y9">
            <v>50</v>
          </cell>
          <cell r="Z9">
            <v>50</v>
          </cell>
          <cell r="AA9">
            <v>50</v>
          </cell>
          <cell r="BC9">
            <v>96.6</v>
          </cell>
          <cell r="BD9">
            <v>104.2</v>
          </cell>
          <cell r="BE9">
            <v>104.2</v>
          </cell>
        </row>
        <row r="10">
          <cell r="O10">
            <v>1459.5</v>
          </cell>
          <cell r="P10">
            <v>1575.9</v>
          </cell>
          <cell r="Q10">
            <v>1575.9</v>
          </cell>
          <cell r="T10">
            <v>4385.9000000000005</v>
          </cell>
          <cell r="U10">
            <v>4726.5</v>
          </cell>
          <cell r="V10">
            <v>4726.5</v>
          </cell>
          <cell r="Y10">
            <v>15628.400000000001</v>
          </cell>
          <cell r="Z10">
            <v>17036.399999999998</v>
          </cell>
          <cell r="AA10">
            <v>17036.399999999998</v>
          </cell>
          <cell r="BC10">
            <v>1441.8999999999999</v>
          </cell>
          <cell r="BD10">
            <v>1554</v>
          </cell>
          <cell r="BE10">
            <v>1554</v>
          </cell>
        </row>
        <row r="11">
          <cell r="O11">
            <v>623.19999999999993</v>
          </cell>
          <cell r="P11">
            <v>655.20000000000005</v>
          </cell>
          <cell r="Q11">
            <v>655.20000000000005</v>
          </cell>
        </row>
        <row r="12">
          <cell r="U12">
            <v>1117.7</v>
          </cell>
          <cell r="V12">
            <v>1117.7</v>
          </cell>
        </row>
        <row r="13">
          <cell r="Y13">
            <v>2623.5</v>
          </cell>
          <cell r="Z13">
            <v>2496.3000000000002</v>
          </cell>
          <cell r="AA13">
            <v>2496.3000000000002</v>
          </cell>
        </row>
        <row r="14">
          <cell r="O14">
            <v>1868.3</v>
          </cell>
          <cell r="P14">
            <v>1957.1</v>
          </cell>
          <cell r="Q14">
            <v>1957.1</v>
          </cell>
          <cell r="T14">
            <v>1069</v>
          </cell>
          <cell r="Y14">
            <v>2668.9</v>
          </cell>
          <cell r="Z14">
            <v>2955.1</v>
          </cell>
          <cell r="AA14">
            <v>2955.1</v>
          </cell>
          <cell r="AN14">
            <v>25775.8</v>
          </cell>
          <cell r="AO14">
            <v>27108.1</v>
          </cell>
          <cell r="AP14">
            <v>27108.1</v>
          </cell>
          <cell r="BC14">
            <v>1203.8</v>
          </cell>
          <cell r="BD14">
            <v>1265.9000000000001</v>
          </cell>
          <cell r="BE14">
            <v>1265.9000000000001</v>
          </cell>
        </row>
        <row r="17">
          <cell r="O17">
            <v>680</v>
          </cell>
          <cell r="P17">
            <v>715</v>
          </cell>
          <cell r="Q17">
            <v>715</v>
          </cell>
          <cell r="T17">
            <v>2233.6999999999998</v>
          </cell>
          <cell r="U17">
            <v>2233.6999999999998</v>
          </cell>
          <cell r="V17">
            <v>2233.6999999999998</v>
          </cell>
          <cell r="Y17">
            <v>350</v>
          </cell>
          <cell r="Z17">
            <v>370</v>
          </cell>
          <cell r="AA17">
            <v>370</v>
          </cell>
          <cell r="BC17">
            <v>207</v>
          </cell>
          <cell r="BD17">
            <v>219.5</v>
          </cell>
          <cell r="BE17">
            <v>219.5</v>
          </cell>
        </row>
        <row r="18">
          <cell r="AI18">
            <v>232.8</v>
          </cell>
          <cell r="AJ18">
            <v>245.3</v>
          </cell>
          <cell r="AK18">
            <v>245.3</v>
          </cell>
        </row>
        <row r="19">
          <cell r="J19">
            <v>524.29999999999995</v>
          </cell>
          <cell r="K19">
            <v>551.20000000000005</v>
          </cell>
          <cell r="L19">
            <v>551.20000000000005</v>
          </cell>
          <cell r="O19">
            <v>1116.5999999999999</v>
          </cell>
          <cell r="P19">
            <v>1252.0999999999999</v>
          </cell>
          <cell r="Q19">
            <v>1252.0999999999999</v>
          </cell>
          <cell r="T19">
            <v>2086.1999999999998</v>
          </cell>
          <cell r="U19">
            <v>2635.2</v>
          </cell>
          <cell r="V19">
            <v>2635.2</v>
          </cell>
          <cell r="Y19">
            <v>4392.2</v>
          </cell>
          <cell r="Z19">
            <v>4275.3999999999996</v>
          </cell>
          <cell r="AA19">
            <v>4275.3999999999996</v>
          </cell>
          <cell r="BC19">
            <v>437.1</v>
          </cell>
          <cell r="BD19">
            <v>463.8</v>
          </cell>
          <cell r="BE19">
            <v>463.8</v>
          </cell>
        </row>
        <row r="26">
          <cell r="BC26">
            <v>7.4</v>
          </cell>
          <cell r="BD26">
            <v>8.6</v>
          </cell>
          <cell r="BE26">
            <v>8.6</v>
          </cell>
        </row>
        <row r="27">
          <cell r="O27">
            <v>4</v>
          </cell>
          <cell r="P27">
            <v>4</v>
          </cell>
          <cell r="Q27">
            <v>4</v>
          </cell>
        </row>
        <row r="28">
          <cell r="O28">
            <v>52</v>
          </cell>
          <cell r="P28">
            <v>56</v>
          </cell>
          <cell r="Q28">
            <v>56</v>
          </cell>
          <cell r="T28">
            <v>244.8</v>
          </cell>
          <cell r="U28">
            <v>257.3</v>
          </cell>
          <cell r="V28">
            <v>257.3</v>
          </cell>
          <cell r="Y28">
            <v>186.7</v>
          </cell>
          <cell r="Z28">
            <v>196.2</v>
          </cell>
          <cell r="AA28">
            <v>196.2</v>
          </cell>
          <cell r="BC28">
            <v>16</v>
          </cell>
          <cell r="BD28">
            <v>16</v>
          </cell>
          <cell r="BE28">
            <v>16</v>
          </cell>
        </row>
        <row r="29">
          <cell r="Y29">
            <v>227</v>
          </cell>
          <cell r="Z29">
            <v>227</v>
          </cell>
          <cell r="AA29">
            <v>227</v>
          </cell>
        </row>
        <row r="32">
          <cell r="O32">
            <v>4488.8999999999996</v>
          </cell>
          <cell r="P32">
            <v>4883.6000000000004</v>
          </cell>
          <cell r="Q32">
            <v>4883.6000000000004</v>
          </cell>
          <cell r="T32">
            <v>8001.6999999999989</v>
          </cell>
          <cell r="U32">
            <v>9068.4</v>
          </cell>
          <cell r="V32">
            <v>9068.4</v>
          </cell>
          <cell r="Y32">
            <v>12084.7</v>
          </cell>
          <cell r="Z32">
            <v>12722.2</v>
          </cell>
          <cell r="AA32">
            <v>12722.2</v>
          </cell>
          <cell r="BC32">
            <v>814.7</v>
          </cell>
          <cell r="BD32">
            <v>859</v>
          </cell>
          <cell r="BE32">
            <v>859</v>
          </cell>
        </row>
        <row r="37">
          <cell r="Y37">
            <v>10</v>
          </cell>
          <cell r="Z37">
            <v>10</v>
          </cell>
          <cell r="AA37">
            <v>10</v>
          </cell>
        </row>
        <row r="40">
          <cell r="Y40">
            <v>15</v>
          </cell>
          <cell r="Z40">
            <v>15</v>
          </cell>
          <cell r="AA40">
            <v>15</v>
          </cell>
        </row>
        <row r="46">
          <cell r="Y46">
            <v>25</v>
          </cell>
          <cell r="Z46">
            <v>25</v>
          </cell>
          <cell r="AA46">
            <v>25</v>
          </cell>
        </row>
        <row r="47">
          <cell r="T47">
            <v>70</v>
          </cell>
          <cell r="U47">
            <v>70</v>
          </cell>
          <cell r="V47">
            <v>70</v>
          </cell>
        </row>
        <row r="49">
          <cell r="Y49">
            <v>57</v>
          </cell>
          <cell r="Z49">
            <v>57</v>
          </cell>
          <cell r="AA49">
            <v>57</v>
          </cell>
        </row>
        <row r="50">
          <cell r="T50">
            <v>30</v>
          </cell>
          <cell r="U50">
            <v>30</v>
          </cell>
          <cell r="V50">
            <v>30</v>
          </cell>
        </row>
        <row r="51">
          <cell r="T51">
            <v>1235</v>
          </cell>
          <cell r="U51">
            <v>1235</v>
          </cell>
          <cell r="V51">
            <v>1235</v>
          </cell>
          <cell r="Y51">
            <v>407.7</v>
          </cell>
          <cell r="Z51">
            <v>407.7</v>
          </cell>
          <cell r="AA51">
            <v>407.7</v>
          </cell>
        </row>
        <row r="52">
          <cell r="T52">
            <v>140</v>
          </cell>
          <cell r="U52">
            <v>140</v>
          </cell>
          <cell r="V52">
            <v>140</v>
          </cell>
          <cell r="Y52">
            <v>25.3</v>
          </cell>
          <cell r="Z52">
            <v>25.3</v>
          </cell>
          <cell r="AA52">
            <v>25.3</v>
          </cell>
        </row>
        <row r="60">
          <cell r="E60">
            <v>48429.899999999994</v>
          </cell>
          <cell r="F60">
            <v>50334.600000000006</v>
          </cell>
          <cell r="G60">
            <v>50334.600000000006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46" zoomScaleNormal="140" workbookViewId="0">
      <selection activeCell="B4" sqref="B4"/>
    </sheetView>
  </sheetViews>
  <sheetFormatPr defaultRowHeight="15" x14ac:dyDescent="0.25"/>
  <cols>
    <col min="1" max="1" width="20.7109375" style="11" customWidth="1"/>
    <col min="2" max="2" width="22.28515625" style="11" customWidth="1"/>
    <col min="3" max="4" width="8.140625" style="11" customWidth="1"/>
    <col min="5" max="5" width="9.140625" style="55"/>
    <col min="6" max="6" width="6.42578125" style="11" customWidth="1"/>
    <col min="7" max="7" width="10.28515625" style="11" customWidth="1"/>
    <col min="8" max="9" width="10.85546875" style="11" bestFit="1" customWidth="1"/>
    <col min="10" max="10" width="12.7109375" style="11" customWidth="1"/>
    <col min="11" max="11" width="9.140625" style="11" hidden="1" customWidth="1"/>
    <col min="12" max="12" width="17" style="11" customWidth="1"/>
    <col min="13" max="16384" width="9.140625" style="11"/>
  </cols>
  <sheetData>
    <row r="1" spans="1:12" ht="18.75" customHeight="1" x14ac:dyDescent="0.3">
      <c r="E1" s="20"/>
      <c r="F1" s="21"/>
      <c r="G1" s="21"/>
      <c r="H1" s="104" t="s">
        <v>45</v>
      </c>
      <c r="I1" s="104"/>
      <c r="J1" s="104"/>
      <c r="K1" s="104"/>
      <c r="L1" s="104"/>
    </row>
    <row r="2" spans="1:12" ht="18.75" x14ac:dyDescent="0.3">
      <c r="A2" s="22"/>
      <c r="D2" s="23"/>
      <c r="E2" s="20" t="s">
        <v>24</v>
      </c>
      <c r="F2" s="21"/>
      <c r="G2" s="21"/>
      <c r="H2" s="104"/>
      <c r="I2" s="104"/>
      <c r="J2" s="104"/>
      <c r="K2" s="104"/>
      <c r="L2" s="104"/>
    </row>
    <row r="3" spans="1:12" ht="18.75" x14ac:dyDescent="0.3">
      <c r="D3" s="23"/>
      <c r="E3" s="20"/>
      <c r="F3" s="21"/>
      <c r="G3" s="21"/>
      <c r="H3" s="104"/>
      <c r="I3" s="104"/>
      <c r="J3" s="104"/>
      <c r="K3" s="104"/>
      <c r="L3" s="104"/>
    </row>
    <row r="4" spans="1:12" ht="18.75" x14ac:dyDescent="0.3">
      <c r="D4" s="23"/>
      <c r="E4" s="20"/>
      <c r="F4" s="21"/>
      <c r="G4" s="21"/>
      <c r="H4" s="104"/>
      <c r="I4" s="104"/>
      <c r="J4" s="104"/>
      <c r="K4" s="104"/>
      <c r="L4" s="104"/>
    </row>
    <row r="5" spans="1:12" ht="15" customHeight="1" x14ac:dyDescent="0.25">
      <c r="A5" s="113" t="s">
        <v>33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43.5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30.75" customHeight="1" x14ac:dyDescent="0.25">
      <c r="A7" s="105" t="s">
        <v>0</v>
      </c>
      <c r="B7" s="105" t="s">
        <v>31</v>
      </c>
      <c r="C7" s="107" t="s">
        <v>16</v>
      </c>
      <c r="D7" s="108"/>
      <c r="E7" s="108"/>
      <c r="F7" s="109"/>
      <c r="G7" s="110" t="s">
        <v>17</v>
      </c>
      <c r="H7" s="111"/>
      <c r="I7" s="111"/>
      <c r="J7" s="112"/>
      <c r="L7" s="115" t="s">
        <v>32</v>
      </c>
    </row>
    <row r="8" spans="1:12" ht="58.5" customHeight="1" x14ac:dyDescent="0.25">
      <c r="A8" s="106"/>
      <c r="B8" s="106"/>
      <c r="C8" s="56" t="s">
        <v>1</v>
      </c>
      <c r="D8" s="24" t="s">
        <v>18</v>
      </c>
      <c r="E8" s="56" t="s">
        <v>2</v>
      </c>
      <c r="F8" s="56" t="s">
        <v>3</v>
      </c>
      <c r="G8" s="24">
        <v>2014</v>
      </c>
      <c r="H8" s="24">
        <v>2015</v>
      </c>
      <c r="I8" s="24">
        <v>2016</v>
      </c>
      <c r="J8" s="24" t="s">
        <v>4</v>
      </c>
      <c r="K8" s="25" t="s">
        <v>6</v>
      </c>
      <c r="L8" s="116"/>
    </row>
    <row r="9" spans="1:12" ht="28.5" customHeight="1" x14ac:dyDescent="0.25">
      <c r="A9" s="19" t="s">
        <v>19</v>
      </c>
      <c r="B9" s="99" t="s">
        <v>43</v>
      </c>
      <c r="C9" s="100"/>
      <c r="D9" s="100"/>
      <c r="E9" s="100"/>
      <c r="F9" s="100"/>
      <c r="G9" s="100"/>
      <c r="H9" s="100"/>
      <c r="I9" s="100"/>
      <c r="J9" s="101"/>
      <c r="K9" s="25"/>
      <c r="L9" s="26"/>
    </row>
    <row r="10" spans="1:12" x14ac:dyDescent="0.25">
      <c r="A10" s="27" t="s">
        <v>53</v>
      </c>
      <c r="B10" s="89" t="s">
        <v>44</v>
      </c>
      <c r="C10" s="90"/>
      <c r="D10" s="90"/>
      <c r="E10" s="90"/>
      <c r="F10" s="90"/>
      <c r="G10" s="90"/>
      <c r="H10" s="90"/>
      <c r="I10" s="90"/>
      <c r="J10" s="91"/>
      <c r="L10" s="18"/>
    </row>
    <row r="11" spans="1:12" ht="26.25" customHeight="1" x14ac:dyDescent="0.25">
      <c r="A11" s="19" t="s">
        <v>8</v>
      </c>
      <c r="B11" s="102"/>
      <c r="C11" s="103"/>
      <c r="D11" s="103"/>
      <c r="E11" s="103"/>
      <c r="F11" s="103"/>
      <c r="G11" s="103"/>
      <c r="H11" s="103"/>
      <c r="I11" s="103"/>
      <c r="J11" s="103"/>
      <c r="K11" s="22"/>
      <c r="L11" s="28"/>
    </row>
    <row r="12" spans="1:12" ht="43.5" customHeight="1" x14ac:dyDescent="0.25">
      <c r="A12" s="89" t="s">
        <v>9</v>
      </c>
      <c r="B12" s="90"/>
      <c r="C12" s="95"/>
      <c r="D12" s="96"/>
      <c r="E12" s="29"/>
      <c r="F12" s="29"/>
      <c r="G12" s="30">
        <f>G13++G14+G19+G22++G23</f>
        <v>282067.39999999997</v>
      </c>
      <c r="H12" s="30">
        <f>H13++H14+H19+H22++H23</f>
        <v>294065.59999999998</v>
      </c>
      <c r="I12" s="30">
        <f>I13++I14+I19+I22++I23</f>
        <v>294065.59999999998</v>
      </c>
      <c r="J12" s="30">
        <f>G12+H12+I12</f>
        <v>870198.6</v>
      </c>
      <c r="L12" s="18"/>
    </row>
    <row r="13" spans="1:12" ht="77.25" x14ac:dyDescent="0.25">
      <c r="A13" s="31" t="s">
        <v>27</v>
      </c>
      <c r="B13" s="19" t="s">
        <v>7</v>
      </c>
      <c r="C13" s="15">
        <v>510</v>
      </c>
      <c r="D13" s="14" t="s">
        <v>10</v>
      </c>
      <c r="E13" s="14" t="s">
        <v>46</v>
      </c>
      <c r="F13" s="15">
        <v>244</v>
      </c>
      <c r="G13" s="30">
        <f>'[1] Новые данные  ГП 26.07.2013'!$E$6</f>
        <v>7114.2999999999993</v>
      </c>
      <c r="H13" s="30">
        <f>'[1] Новые данные  ГП 26.07.2013'!$F$6</f>
        <v>7280.0999999999995</v>
      </c>
      <c r="I13" s="30">
        <f>'[1] Новые данные  ГП 26.07.2013'!$G$6</f>
        <v>7280.0999999999995</v>
      </c>
      <c r="J13" s="30">
        <f>G13+H13+I13</f>
        <v>21674.499999999996</v>
      </c>
      <c r="K13" s="3">
        <v>221</v>
      </c>
      <c r="L13" s="18"/>
    </row>
    <row r="14" spans="1:12" ht="14.25" customHeight="1" x14ac:dyDescent="0.25">
      <c r="A14" s="83" t="s">
        <v>36</v>
      </c>
      <c r="B14" s="76" t="s">
        <v>7</v>
      </c>
      <c r="C14" s="15">
        <v>510</v>
      </c>
      <c r="D14" s="14"/>
      <c r="E14" s="15"/>
      <c r="F14" s="15"/>
      <c r="G14" s="30">
        <f>G15+G16++G17+G18</f>
        <v>175885.09999999998</v>
      </c>
      <c r="H14" s="30">
        <f>H15++H16++H17++H18</f>
        <v>183798.09999999995</v>
      </c>
      <c r="I14" s="30">
        <f>H15++H16++H17++H18</f>
        <v>183798.09999999995</v>
      </c>
      <c r="J14" s="30">
        <f>J15++J16++J17++J18</f>
        <v>543481.29999999993</v>
      </c>
      <c r="L14" s="18"/>
    </row>
    <row r="15" spans="1:12" ht="39.75" customHeight="1" x14ac:dyDescent="0.25">
      <c r="A15" s="84"/>
      <c r="B15" s="77"/>
      <c r="C15" s="15">
        <v>510</v>
      </c>
      <c r="D15" s="14" t="s">
        <v>10</v>
      </c>
      <c r="E15" s="14" t="s">
        <v>47</v>
      </c>
      <c r="F15" s="15">
        <v>111</v>
      </c>
      <c r="G15" s="30">
        <f>'[1] Новые данные  ГП 26.07.2013'!$T$3+'[1] Новые данные  ГП 26.07.2013'!$T$5</f>
        <v>154135</v>
      </c>
      <c r="H15" s="30">
        <f>'[1] Новые данные  ГП 26.07.2013'!$U$3+'[1] Новые данные  ГП 26.07.2013'!$U$5</f>
        <v>159844.09999999998</v>
      </c>
      <c r="I15" s="30">
        <f>'[1] Новые данные  ГП 26.07.2013'!$V$3+'[1] Новые данные  ГП 26.07.2013'!$V$5</f>
        <v>159844.09999999998</v>
      </c>
      <c r="J15" s="30">
        <f>G15++H15+I15</f>
        <v>473823.19999999995</v>
      </c>
      <c r="L15" s="18"/>
    </row>
    <row r="16" spans="1:12" x14ac:dyDescent="0.25">
      <c r="A16" s="85"/>
      <c r="B16" s="77"/>
      <c r="C16" s="12">
        <v>510</v>
      </c>
      <c r="D16" s="14" t="s">
        <v>10</v>
      </c>
      <c r="E16" s="14" t="s">
        <v>47</v>
      </c>
      <c r="F16" s="15">
        <v>112</v>
      </c>
      <c r="G16" s="30">
        <f>'[1] Новые данные  ГП 26.07.2013'!$T$4+'[1] Новые данные  ГП 26.07.2013'!$T$8+'[1] Новые данные  ГП 26.07.2013'!$T$17</f>
        <v>5212.3999999999996</v>
      </c>
      <c r="H16" s="30">
        <f>'[1] Новые данные  ГП 26.07.2013'!$U$4+'[1] Новые данные  ГП 26.07.2013'!$U$8+'[1] Новые данные  ГП 26.07.2013'!$U$17</f>
        <v>5360.4</v>
      </c>
      <c r="I16" s="30">
        <f>'[1] Новые данные  ГП 26.07.2013'!$V$4+'[1] Новые данные  ГП 26.07.2013'!$V$8+'[1] Новые данные  ГП 26.07.2013'!$V$17</f>
        <v>5360.4</v>
      </c>
      <c r="J16" s="30">
        <f>G16++H16+I16</f>
        <v>15933.199999999999</v>
      </c>
      <c r="L16" s="18"/>
    </row>
    <row r="17" spans="1:12" x14ac:dyDescent="0.25">
      <c r="A17" s="85"/>
      <c r="B17" s="77"/>
      <c r="C17" s="32">
        <v>510</v>
      </c>
      <c r="D17" s="13" t="s">
        <v>10</v>
      </c>
      <c r="E17" s="14" t="s">
        <v>47</v>
      </c>
      <c r="F17" s="33">
        <v>244</v>
      </c>
      <c r="G17" s="34">
        <f>'[1] Новые данные  ГП 26.07.2013'!$T$6+'[1] Новые данные  ГП 26.07.2013'!$T$10+'[1] Новые данные  ГП 26.07.2013'!$T$14+'[1] Новые данные  ГП 26.07.2013'!$T$19+'[1] Новые данные  ГП 26.07.2013'!$T$32</f>
        <v>16292.9</v>
      </c>
      <c r="H17" s="34">
        <f>'[1] Новые данные  ГП 26.07.2013'!$U$6+'[1] Новые данные  ГП 26.07.2013'!$U$10+'[1] Новые данные  ГП 26.07.2013'!$U$12+'[1] Новые данные  ГП 26.07.2013'!$U$19+'[1] Новые данные  ГП 26.07.2013'!$U$32</f>
        <v>18336.3</v>
      </c>
      <c r="I17" s="34">
        <f>'[1] Новые данные  ГП 26.07.2013'!$V$6+'[1] Новые данные  ГП 26.07.2013'!$V$10+'[1] Новые данные  ГП 26.07.2013'!$V$12+'[1] Новые данные  ГП 26.07.2013'!$V$19+'[1] Новые данные  ГП 26.07.2013'!$V$32</f>
        <v>18336.3</v>
      </c>
      <c r="J17" s="34">
        <f>G17++H17+I17</f>
        <v>52965.5</v>
      </c>
      <c r="L17" s="18"/>
    </row>
    <row r="18" spans="1:12" x14ac:dyDescent="0.25">
      <c r="A18" s="86"/>
      <c r="B18" s="78"/>
      <c r="C18" s="12">
        <v>510</v>
      </c>
      <c r="D18" s="13" t="s">
        <v>10</v>
      </c>
      <c r="E18" s="14" t="s">
        <v>47</v>
      </c>
      <c r="F18" s="15">
        <v>852</v>
      </c>
      <c r="G18" s="16">
        <f>'[1] Новые данные  ГП 26.07.2013'!$T$28</f>
        <v>244.8</v>
      </c>
      <c r="H18" s="16">
        <f>'[1] Новые данные  ГП 26.07.2013'!$U$28</f>
        <v>257.3</v>
      </c>
      <c r="I18" s="16">
        <f>'[1] Новые данные  ГП 26.07.2013'!$V$28</f>
        <v>257.3</v>
      </c>
      <c r="J18" s="16">
        <f>G18+H18+I18</f>
        <v>759.40000000000009</v>
      </c>
      <c r="K18" s="3">
        <v>290</v>
      </c>
      <c r="L18" s="18"/>
    </row>
    <row r="19" spans="1:12" ht="15" customHeight="1" x14ac:dyDescent="0.25">
      <c r="A19" s="83" t="s">
        <v>37</v>
      </c>
      <c r="B19" s="79" t="s">
        <v>7</v>
      </c>
      <c r="C19" s="12">
        <v>510</v>
      </c>
      <c r="D19" s="13"/>
      <c r="E19" s="14"/>
      <c r="F19" s="15"/>
      <c r="G19" s="16">
        <f>G20+G21</f>
        <v>1475</v>
      </c>
      <c r="H19" s="16">
        <f>H20+H21</f>
        <v>1475</v>
      </c>
      <c r="I19" s="16">
        <f>I20+I21</f>
        <v>1475</v>
      </c>
      <c r="J19" s="16">
        <f>G19+H19+I19</f>
        <v>4425</v>
      </c>
      <c r="K19" s="3"/>
      <c r="L19" s="18"/>
    </row>
    <row r="20" spans="1:12" ht="15" customHeight="1" x14ac:dyDescent="0.25">
      <c r="A20" s="87"/>
      <c r="B20" s="80"/>
      <c r="C20" s="12">
        <v>510</v>
      </c>
      <c r="D20" s="13" t="s">
        <v>10</v>
      </c>
      <c r="E20" s="14" t="s">
        <v>48</v>
      </c>
      <c r="F20" s="15">
        <v>244</v>
      </c>
      <c r="G20" s="16">
        <f>'[1] Новые данные  ГП 26.07.2013'!$T$47+'[1] Новые данные  ГП 26.07.2013'!$T$51+'[1] Новые данные  ГП 26.07.2013'!$T$52</f>
        <v>1445</v>
      </c>
      <c r="H20" s="16">
        <f>'[1] Новые данные  ГП 26.07.2013'!$U$47+'[1] Новые данные  ГП 26.07.2013'!$U$51++'[1] Новые данные  ГП 26.07.2013'!$U$52</f>
        <v>1445</v>
      </c>
      <c r="I20" s="16">
        <f>'[1] Новые данные  ГП 26.07.2013'!$V$47++'[1] Новые данные  ГП 26.07.2013'!$V$51+'[1] Новые данные  ГП 26.07.2013'!$V$52</f>
        <v>1445</v>
      </c>
      <c r="J20" s="16">
        <f>G20+H20+I20</f>
        <v>4335</v>
      </c>
      <c r="L20" s="18"/>
    </row>
    <row r="21" spans="1:12" ht="85.5" customHeight="1" x14ac:dyDescent="0.25">
      <c r="A21" s="92"/>
      <c r="B21" s="81"/>
      <c r="C21" s="12">
        <v>510</v>
      </c>
      <c r="D21" s="13" t="s">
        <v>10</v>
      </c>
      <c r="E21" s="14" t="s">
        <v>48</v>
      </c>
      <c r="F21" s="15">
        <v>852</v>
      </c>
      <c r="G21" s="16">
        <f>'[1] Новые данные  ГП 26.07.2013'!$T$50</f>
        <v>30</v>
      </c>
      <c r="H21" s="16">
        <f>'[1] Новые данные  ГП 26.07.2013'!$U$50</f>
        <v>30</v>
      </c>
      <c r="I21" s="16">
        <f>'[1] Новые данные  ГП 26.07.2013'!$V$50</f>
        <v>30</v>
      </c>
      <c r="J21" s="16">
        <f>G21+H21+I21</f>
        <v>90</v>
      </c>
      <c r="K21" s="3">
        <v>290</v>
      </c>
      <c r="L21" s="18"/>
    </row>
    <row r="22" spans="1:12" ht="107.25" customHeight="1" x14ac:dyDescent="0.25">
      <c r="A22" s="35" t="s">
        <v>28</v>
      </c>
      <c r="B22" s="19" t="s">
        <v>7</v>
      </c>
      <c r="C22" s="15">
        <v>510</v>
      </c>
      <c r="D22" s="14" t="s">
        <v>10</v>
      </c>
      <c r="E22" s="14" t="s">
        <v>49</v>
      </c>
      <c r="F22" s="15">
        <v>244</v>
      </c>
      <c r="G22" s="36">
        <f>'[1] Новые данные  ГП 26.07.2013'!$J$19</f>
        <v>524.29999999999995</v>
      </c>
      <c r="H22" s="36">
        <f>'[1] Новые данные  ГП 26.07.2013'!$K$19</f>
        <v>551.20000000000005</v>
      </c>
      <c r="I22" s="36">
        <f>'[1] Новые данные  ГП 26.07.2013'!$L$19</f>
        <v>551.20000000000005</v>
      </c>
      <c r="J22" s="36">
        <f>G22+H22+I22</f>
        <v>1626.7</v>
      </c>
      <c r="K22" s="3">
        <v>226</v>
      </c>
      <c r="L22" s="18"/>
    </row>
    <row r="23" spans="1:12" ht="15" customHeight="1" x14ac:dyDescent="0.25">
      <c r="A23" s="83" t="s">
        <v>38</v>
      </c>
      <c r="B23" s="76" t="s">
        <v>7</v>
      </c>
      <c r="C23" s="15">
        <v>510</v>
      </c>
      <c r="D23" s="14"/>
      <c r="E23" s="15"/>
      <c r="F23" s="15"/>
      <c r="G23" s="16">
        <f>G24+G25+G26+G27+G28</f>
        <v>97068.7</v>
      </c>
      <c r="H23" s="16">
        <f>H24+H25++H26++H27+H28</f>
        <v>100961.2</v>
      </c>
      <c r="I23" s="16">
        <f>I24+I25++I26++I27+I28</f>
        <v>100961.2</v>
      </c>
      <c r="J23" s="16">
        <f>J24+J25++J26++J27+J28</f>
        <v>298991.09999999998</v>
      </c>
      <c r="L23" s="18"/>
    </row>
    <row r="24" spans="1:12" x14ac:dyDescent="0.25">
      <c r="A24" s="87"/>
      <c r="B24" s="77"/>
      <c r="C24" s="12">
        <v>510</v>
      </c>
      <c r="D24" s="13" t="s">
        <v>10</v>
      </c>
      <c r="E24" s="14" t="s">
        <v>47</v>
      </c>
      <c r="F24" s="15">
        <v>111</v>
      </c>
      <c r="G24" s="16">
        <f>'[1] Новые данные  ГП 26.07.2013'!$O$3++'[1] Новые данные  ГП 26.07.2013'!$O$5</f>
        <v>84860.6</v>
      </c>
      <c r="H24" s="16">
        <f>'[1] Новые данные  ГП 26.07.2013'!$P$3++'[1] Новые данные  ГП 26.07.2013'!$P$5</f>
        <v>88003.5</v>
      </c>
      <c r="I24" s="16">
        <f>'[1] Новые данные  ГП 26.07.2013'!$Q$3+'[1] Новые данные  ГП 26.07.2013'!$Q$5</f>
        <v>88003.5</v>
      </c>
      <c r="J24" s="16">
        <f t="shared" ref="J24:J29" si="0">G24+H24+I24</f>
        <v>260867.6</v>
      </c>
      <c r="L24" s="18"/>
    </row>
    <row r="25" spans="1:12" x14ac:dyDescent="0.25">
      <c r="A25" s="87"/>
      <c r="B25" s="77"/>
      <c r="C25" s="12">
        <v>510</v>
      </c>
      <c r="D25" s="14" t="s">
        <v>10</v>
      </c>
      <c r="E25" s="14" t="s">
        <v>47</v>
      </c>
      <c r="F25" s="37">
        <v>112</v>
      </c>
      <c r="G25" s="38">
        <f>'[1] Новые данные  ГП 26.07.2013'!$O$4++'[1] Новые данные  ГП 26.07.2013'!$O$17</f>
        <v>827.4</v>
      </c>
      <c r="H25" s="38">
        <f>'[1] Новые данные  ГП 26.07.2013'!$P$4++'[1] Новые данные  ГП 26.07.2013'!$P$17</f>
        <v>869.9</v>
      </c>
      <c r="I25" s="38">
        <f>'[1] Новые данные  ГП 26.07.2013'!$Q$4++'[1] Новые данные  ГП 26.07.2013'!$Q$17</f>
        <v>869.9</v>
      </c>
      <c r="J25" s="38">
        <f t="shared" si="0"/>
        <v>2567.1999999999998</v>
      </c>
      <c r="L25" s="18"/>
    </row>
    <row r="26" spans="1:12" x14ac:dyDescent="0.25">
      <c r="A26" s="87"/>
      <c r="B26" s="77"/>
      <c r="C26" s="12">
        <v>510</v>
      </c>
      <c r="D26" s="14" t="s">
        <v>10</v>
      </c>
      <c r="E26" s="14" t="s">
        <v>47</v>
      </c>
      <c r="F26" s="15">
        <v>244</v>
      </c>
      <c r="G26" s="16">
        <f>'[1] Новые данные  ГП 26.07.2013'!$O$6+'[1] Новые данные  ГП 26.07.2013'!$O$9+'[1] Новые данные  ГП 26.07.2013'!$O$10+'[1] Новые данные  ГП 26.07.2013'!$O$11+'[1] Новые данные  ГП 26.07.2013'!$O$14+'[1] Новые данные  ГП 26.07.2013'!$O$19+'[1] Новые данные  ГП 26.07.2013'!$O$32</f>
        <v>11324.699999999999</v>
      </c>
      <c r="H26" s="16">
        <f>'[1] Новые данные  ГП 26.07.2013'!$P$6++'[1] Новые данные  ГП 26.07.2013'!$P$9++'[1] Новые данные  ГП 26.07.2013'!$P$10+'[1] Новые данные  ГП 26.07.2013'!$P$11+'[1] Новые данные  ГП 26.07.2013'!$P$14+'[1] Новые данные  ГП 26.07.2013'!$P$19++'[1] Новые данные  ГП 26.07.2013'!$P$32</f>
        <v>12027.800000000001</v>
      </c>
      <c r="I26" s="16">
        <f>'[1] Новые данные  ГП 26.07.2013'!$Q$6+'[1] Новые данные  ГП 26.07.2013'!$Q$9+'[1] Новые данные  ГП 26.07.2013'!$Q$10+'[1] Новые данные  ГП 26.07.2013'!$Q$11+'[1] Новые данные  ГП 26.07.2013'!$Q$14+'[1] Новые данные  ГП 26.07.2013'!$Q$19+'[1] Новые данные  ГП 26.07.2013'!$Q$32</f>
        <v>12027.800000000001</v>
      </c>
      <c r="J26" s="16">
        <f t="shared" si="0"/>
        <v>35380.300000000003</v>
      </c>
      <c r="L26" s="18"/>
    </row>
    <row r="27" spans="1:12" x14ac:dyDescent="0.25">
      <c r="A27" s="87"/>
      <c r="B27" s="39"/>
      <c r="C27" s="12">
        <v>510</v>
      </c>
      <c r="D27" s="14" t="s">
        <v>10</v>
      </c>
      <c r="E27" s="14" t="s">
        <v>47</v>
      </c>
      <c r="F27" s="15">
        <v>851</v>
      </c>
      <c r="G27" s="16">
        <f>'[1] Новые данные  ГП 26.07.2013'!$O$27</f>
        <v>4</v>
      </c>
      <c r="H27" s="16">
        <f>'[1] Новые данные  ГП 26.07.2013'!$P$27</f>
        <v>4</v>
      </c>
      <c r="I27" s="16">
        <f>'[1] Новые данные  ГП 26.07.2013'!$Q$27</f>
        <v>4</v>
      </c>
      <c r="J27" s="16">
        <f t="shared" si="0"/>
        <v>12</v>
      </c>
      <c r="K27" s="3">
        <v>290</v>
      </c>
      <c r="L27" s="18"/>
    </row>
    <row r="28" spans="1:12" ht="60" customHeight="1" x14ac:dyDescent="0.25">
      <c r="A28" s="92"/>
      <c r="B28" s="40"/>
      <c r="C28" s="12">
        <v>510</v>
      </c>
      <c r="D28" s="14" t="s">
        <v>10</v>
      </c>
      <c r="E28" s="14" t="s">
        <v>47</v>
      </c>
      <c r="F28" s="15">
        <v>852</v>
      </c>
      <c r="G28" s="16">
        <f>'[1] Новые данные  ГП 26.07.2013'!$O$28</f>
        <v>52</v>
      </c>
      <c r="H28" s="16">
        <f>'[1] Новые данные  ГП 26.07.2013'!$P$28</f>
        <v>56</v>
      </c>
      <c r="I28" s="16">
        <f>'[1] Новые данные  ГП 26.07.2013'!$Q$28</f>
        <v>56</v>
      </c>
      <c r="J28" s="16">
        <f t="shared" si="0"/>
        <v>164</v>
      </c>
      <c r="K28" s="3">
        <v>290</v>
      </c>
      <c r="L28" s="18"/>
    </row>
    <row r="29" spans="1:12" ht="16.5" customHeight="1" x14ac:dyDescent="0.25">
      <c r="A29" s="89" t="s">
        <v>11</v>
      </c>
      <c r="B29" s="90"/>
      <c r="C29" s="90"/>
      <c r="D29" s="91"/>
      <c r="E29" s="41"/>
      <c r="F29" s="42"/>
      <c r="G29" s="43">
        <f>G30+G36+G39</f>
        <v>355086.7</v>
      </c>
      <c r="H29" s="43">
        <f>H30+H36+H39</f>
        <v>368981.9</v>
      </c>
      <c r="I29" s="43">
        <f>I30+I36+I39</f>
        <v>368981.89999999997</v>
      </c>
      <c r="J29" s="43">
        <f t="shared" si="0"/>
        <v>1093050.5</v>
      </c>
      <c r="L29" s="18"/>
    </row>
    <row r="30" spans="1:12" ht="15" customHeight="1" x14ac:dyDescent="0.25">
      <c r="A30" s="83" t="s">
        <v>39</v>
      </c>
      <c r="B30" s="76" t="s">
        <v>7</v>
      </c>
      <c r="C30" s="15">
        <v>510</v>
      </c>
      <c r="D30" s="14"/>
      <c r="E30" s="14"/>
      <c r="F30" s="15"/>
      <c r="G30" s="16">
        <f>G31+G32+G33+G34+G35</f>
        <v>354313.9</v>
      </c>
      <c r="H30" s="16">
        <f>H31+H32+H33+H34+H35</f>
        <v>368196.60000000003</v>
      </c>
      <c r="I30" s="16">
        <f>I31+I32+I33+I34+I35</f>
        <v>368196.6</v>
      </c>
      <c r="J30" s="16">
        <f t="shared" ref="J30:J35" si="1">G30+H30+I30</f>
        <v>1090707.1000000001</v>
      </c>
      <c r="L30" s="18"/>
    </row>
    <row r="31" spans="1:12" x14ac:dyDescent="0.25">
      <c r="A31" s="87"/>
      <c r="B31" s="77"/>
      <c r="C31" s="15">
        <v>510</v>
      </c>
      <c r="D31" s="14" t="s">
        <v>12</v>
      </c>
      <c r="E31" s="14" t="s">
        <v>47</v>
      </c>
      <c r="F31" s="15">
        <v>111</v>
      </c>
      <c r="G31" s="16">
        <f>'[1] Новые данные  ГП 26.07.2013'!$Y$3+'[1] Новые данные  ГП 26.07.2013'!$Y$5</f>
        <v>312557.5</v>
      </c>
      <c r="H31" s="16">
        <f>'[1] Новые данные  ГП 26.07.2013'!$Z$3+'[1] Новые данные  ГП 26.07.2013'!$Z$5</f>
        <v>324134.60000000003</v>
      </c>
      <c r="I31" s="16">
        <v>324134.59999999998</v>
      </c>
      <c r="J31" s="16">
        <f t="shared" si="1"/>
        <v>960826.70000000007</v>
      </c>
      <c r="L31" s="18"/>
    </row>
    <row r="32" spans="1:12" x14ac:dyDescent="0.25">
      <c r="A32" s="87"/>
      <c r="B32" s="77"/>
      <c r="C32" s="15">
        <v>510</v>
      </c>
      <c r="D32" s="14" t="s">
        <v>12</v>
      </c>
      <c r="E32" s="14" t="s">
        <v>47</v>
      </c>
      <c r="F32" s="15">
        <v>112</v>
      </c>
      <c r="G32" s="16">
        <f>'[1] Новые данные  ГП 26.07.2013'!$Y$4+'[1] Новые данные  ГП 26.07.2013'!$Y$8+'[1] Новые данные  ГП 26.07.2013'!$Y$17</f>
        <v>2380.1999999999998</v>
      </c>
      <c r="H32" s="16">
        <f>'[1] Новые данные  ГП 26.07.2013'!$Z$4+'[1] Новые данные  ГП 26.07.2013'!$Z$8+'[1] Новые данные  ГП 26.07.2013'!$Z$17</f>
        <v>2507.4</v>
      </c>
      <c r="I32" s="16">
        <f>'[1] Новые данные  ГП 26.07.2013'!$AA$4++'[1] Новые данные  ГП 26.07.2013'!$AA$8+'[1] Новые данные  ГП 26.07.2013'!$AA$17</f>
        <v>2507.4</v>
      </c>
      <c r="J32" s="16">
        <f t="shared" si="1"/>
        <v>7395</v>
      </c>
      <c r="L32" s="18"/>
    </row>
    <row r="33" spans="1:12" x14ac:dyDescent="0.25">
      <c r="A33" s="87"/>
      <c r="B33" s="77"/>
      <c r="C33" s="33">
        <v>510</v>
      </c>
      <c r="D33" s="13" t="s">
        <v>12</v>
      </c>
      <c r="E33" s="14" t="s">
        <v>47</v>
      </c>
      <c r="F33" s="33">
        <v>243</v>
      </c>
      <c r="G33" s="34">
        <f>'[1] Новые данные  ГП 26.07.2013'!$Y$13</f>
        <v>2623.5</v>
      </c>
      <c r="H33" s="34">
        <f>'[1] Новые данные  ГП 26.07.2013'!$Z$13</f>
        <v>2496.3000000000002</v>
      </c>
      <c r="I33" s="34">
        <f>'[1] Новые данные  ГП 26.07.2013'!$AA$13</f>
        <v>2496.3000000000002</v>
      </c>
      <c r="J33" s="34">
        <f t="shared" si="1"/>
        <v>7616.1</v>
      </c>
      <c r="K33" s="3">
        <v>225</v>
      </c>
      <c r="L33" s="18"/>
    </row>
    <row r="34" spans="1:12" x14ac:dyDescent="0.25">
      <c r="A34" s="87"/>
      <c r="B34" s="77"/>
      <c r="C34" s="15">
        <v>510</v>
      </c>
      <c r="D34" s="14" t="s">
        <v>12</v>
      </c>
      <c r="E34" s="14" t="s">
        <v>47</v>
      </c>
      <c r="F34" s="15">
        <v>244</v>
      </c>
      <c r="G34" s="16">
        <f>'[1] Новые данные  ГП 26.07.2013'!$Y$6+'[1] Новые данные  ГП 26.07.2013'!$Y$9+'[1] Новые данные  ГП 26.07.2013'!$Y$10+'[1] Новые данные  ГП 26.07.2013'!$Y$14+'[1] Новые данные  ГП 26.07.2013'!$Y$19+'[1] Новые данные  ГП 26.07.2013'!$Y$29+'[1] Новые данные  ГП 26.07.2013'!$Y$32</f>
        <v>36566</v>
      </c>
      <c r="H34" s="16">
        <f>'[1] Новые данные  ГП 26.07.2013'!$Z$6+'[1] Новые данные  ГП 26.07.2013'!$Z$9+'[1] Новые данные  ГП 26.07.2013'!$Z$10+'[1] Новые данные  ГП 26.07.2013'!$Z$14+'[1] Новые данные  ГП 26.07.2013'!$Z$19+'[1] Новые данные  ГП 26.07.2013'!$Z$29+'[1] Новые данные  ГП 26.07.2013'!$Z$32</f>
        <v>38862.099999999991</v>
      </c>
      <c r="I34" s="16">
        <f>'[1] Новые данные  ГП 26.07.2013'!$AA$6+'[1] Новые данные  ГП 26.07.2013'!$AA$9+'[1] Новые данные  ГП 26.07.2013'!$AA$10+'[1] Новые данные  ГП 26.07.2013'!$AA$14+'[1] Новые данные  ГП 26.07.2013'!$AA$19+'[1] Новые данные  ГП 26.07.2013'!$AA$29+'[1] Новые данные  ГП 26.07.2013'!$AA$32</f>
        <v>38862.099999999991</v>
      </c>
      <c r="J34" s="34">
        <f t="shared" si="1"/>
        <v>114290.19999999998</v>
      </c>
      <c r="L34" s="18"/>
    </row>
    <row r="35" spans="1:12" x14ac:dyDescent="0.25">
      <c r="A35" s="88"/>
      <c r="B35" s="78"/>
      <c r="C35" s="15">
        <v>510</v>
      </c>
      <c r="D35" s="14" t="s">
        <v>12</v>
      </c>
      <c r="E35" s="14" t="s">
        <v>47</v>
      </c>
      <c r="F35" s="15">
        <v>852</v>
      </c>
      <c r="G35" s="16">
        <f>'[1] Новые данные  ГП 26.07.2013'!$Y$28</f>
        <v>186.7</v>
      </c>
      <c r="H35" s="16">
        <f>'[1] Новые данные  ГП 26.07.2013'!$Z$28</f>
        <v>196.2</v>
      </c>
      <c r="I35" s="16">
        <f>'[1] Новые данные  ГП 26.07.2013'!$AA$28</f>
        <v>196.2</v>
      </c>
      <c r="J35" s="16">
        <f t="shared" si="1"/>
        <v>579.09999999999991</v>
      </c>
      <c r="K35" s="3">
        <v>290</v>
      </c>
      <c r="L35" s="18"/>
    </row>
    <row r="36" spans="1:12" ht="15" customHeight="1" x14ac:dyDescent="0.25">
      <c r="A36" s="83" t="s">
        <v>40</v>
      </c>
      <c r="B36" s="79" t="s">
        <v>7</v>
      </c>
      <c r="C36" s="15">
        <v>510</v>
      </c>
      <c r="D36" s="14"/>
      <c r="E36" s="14"/>
      <c r="F36" s="15"/>
      <c r="G36" s="16">
        <f>G37+G38</f>
        <v>540</v>
      </c>
      <c r="H36" s="16">
        <f>H37+H38</f>
        <v>540</v>
      </c>
      <c r="I36" s="16">
        <f>I37+I38</f>
        <v>540</v>
      </c>
      <c r="J36" s="16">
        <f>J37+J38</f>
        <v>1620</v>
      </c>
      <c r="K36" s="3"/>
      <c r="L36" s="18"/>
    </row>
    <row r="37" spans="1:12" ht="15" customHeight="1" x14ac:dyDescent="0.25">
      <c r="A37" s="97"/>
      <c r="B37" s="80"/>
      <c r="C37" s="15">
        <v>510</v>
      </c>
      <c r="D37" s="14" t="s">
        <v>12</v>
      </c>
      <c r="E37" s="14" t="s">
        <v>48</v>
      </c>
      <c r="F37" s="15">
        <v>112</v>
      </c>
      <c r="G37" s="16">
        <f>'[1] Новые данные  ГП 26.07.2013'!$Y$37+'[1] Новые данные  ГП 26.07.2013'!$Y$40+'[1] Новые данные  ГП 26.07.2013'!$Y$46</f>
        <v>50</v>
      </c>
      <c r="H37" s="16">
        <f>'[1] Новые данные  ГП 26.07.2013'!$Z$37+'[1] Новые данные  ГП 26.07.2013'!$Z$40+'[1] Новые данные  ГП 26.07.2013'!$Z$46</f>
        <v>50</v>
      </c>
      <c r="I37" s="16">
        <f>'[1] Новые данные  ГП 26.07.2013'!$AA$37+'[1] Новые данные  ГП 26.07.2013'!$AA$40++'[1] Новые данные  ГП 26.07.2013'!$AA$46</f>
        <v>50</v>
      </c>
      <c r="J37" s="16">
        <f t="shared" ref="J37:J42" si="2">G37+H37+I37</f>
        <v>150</v>
      </c>
      <c r="L37" s="18"/>
    </row>
    <row r="38" spans="1:12" ht="93" customHeight="1" x14ac:dyDescent="0.25">
      <c r="A38" s="98"/>
      <c r="B38" s="81"/>
      <c r="C38" s="15">
        <v>510</v>
      </c>
      <c r="D38" s="14" t="s">
        <v>12</v>
      </c>
      <c r="E38" s="14" t="s">
        <v>48</v>
      </c>
      <c r="F38" s="15">
        <v>244</v>
      </c>
      <c r="G38" s="16">
        <f>'[1] Новые данные  ГП 26.07.2013'!$Y$49+'[1] Новые данные  ГП 26.07.2013'!$Y$51+'[1] Новые данные  ГП 26.07.2013'!$Y$52</f>
        <v>490</v>
      </c>
      <c r="H38" s="16">
        <f>'[1] Новые данные  ГП 26.07.2013'!$Z$49+'[1] Новые данные  ГП 26.07.2013'!$Z$51+'[1] Новые данные  ГП 26.07.2013'!$Z$52</f>
        <v>490</v>
      </c>
      <c r="I38" s="16">
        <f>'[1] Новые данные  ГП 26.07.2013'!$AA$49+'[1] Новые данные  ГП 26.07.2013'!$AA$51+'[1] Новые данные  ГП 26.07.2013'!$AA$52</f>
        <v>490</v>
      </c>
      <c r="J38" s="16">
        <f t="shared" si="2"/>
        <v>1470</v>
      </c>
      <c r="L38" s="18"/>
    </row>
    <row r="39" spans="1:12" ht="137.25" customHeight="1" x14ac:dyDescent="0.25">
      <c r="A39" s="35" t="s">
        <v>29</v>
      </c>
      <c r="B39" s="19" t="s">
        <v>7</v>
      </c>
      <c r="C39" s="15">
        <v>510</v>
      </c>
      <c r="D39" s="14" t="s">
        <v>12</v>
      </c>
      <c r="E39" s="14" t="s">
        <v>50</v>
      </c>
      <c r="F39" s="15">
        <v>123</v>
      </c>
      <c r="G39" s="36">
        <f>'[1] Новые данные  ГП 26.07.2013'!$AI$18</f>
        <v>232.8</v>
      </c>
      <c r="H39" s="36">
        <f>'[1] Новые данные  ГП 26.07.2013'!$AJ$18</f>
        <v>245.3</v>
      </c>
      <c r="I39" s="36">
        <f>'[1] Новые данные  ГП 26.07.2013'!$AK$18</f>
        <v>245.3</v>
      </c>
      <c r="J39" s="36">
        <f t="shared" si="2"/>
        <v>723.40000000000009</v>
      </c>
      <c r="K39" s="3">
        <v>226</v>
      </c>
      <c r="L39" s="18"/>
    </row>
    <row r="40" spans="1:12" ht="41.25" customHeight="1" x14ac:dyDescent="0.25">
      <c r="A40" s="89" t="s">
        <v>13</v>
      </c>
      <c r="B40" s="90"/>
      <c r="C40" s="90"/>
      <c r="D40" s="91"/>
      <c r="E40" s="29"/>
      <c r="F40" s="29"/>
      <c r="G40" s="16">
        <f>G41</f>
        <v>25775.8</v>
      </c>
      <c r="H40" s="16">
        <f>H41</f>
        <v>27108.1</v>
      </c>
      <c r="I40" s="16">
        <f>I41</f>
        <v>27108.1</v>
      </c>
      <c r="J40" s="16">
        <f t="shared" si="2"/>
        <v>79992</v>
      </c>
      <c r="L40" s="18"/>
    </row>
    <row r="41" spans="1:12" ht="68.25" customHeight="1" x14ac:dyDescent="0.25">
      <c r="A41" s="35" t="s">
        <v>30</v>
      </c>
      <c r="B41" s="19" t="s">
        <v>7</v>
      </c>
      <c r="C41" s="15">
        <v>510</v>
      </c>
      <c r="D41" s="14" t="s">
        <v>10</v>
      </c>
      <c r="E41" s="14" t="s">
        <v>51</v>
      </c>
      <c r="F41" s="15">
        <v>244</v>
      </c>
      <c r="G41" s="16">
        <f>'[1] Новые данные  ГП 26.07.2013'!$AN$14</f>
        <v>25775.8</v>
      </c>
      <c r="H41" s="16">
        <f>'[1] Новые данные  ГП 26.07.2013'!$AO$14</f>
        <v>27108.1</v>
      </c>
      <c r="I41" s="16">
        <f>'[1] Новые данные  ГП 26.07.2013'!$AP$14</f>
        <v>27108.1</v>
      </c>
      <c r="J41" s="16">
        <f t="shared" si="2"/>
        <v>79992</v>
      </c>
      <c r="K41" s="3">
        <v>225</v>
      </c>
      <c r="L41" s="18"/>
    </row>
    <row r="42" spans="1:12" ht="39.75" customHeight="1" x14ac:dyDescent="0.25">
      <c r="A42" s="89" t="s">
        <v>14</v>
      </c>
      <c r="B42" s="90"/>
      <c r="C42" s="90"/>
      <c r="D42" s="91"/>
      <c r="E42" s="29"/>
      <c r="F42" s="29"/>
      <c r="G42" s="16">
        <f>G43</f>
        <v>28602.5</v>
      </c>
      <c r="H42" s="16">
        <f>H43</f>
        <v>29776.600000000006</v>
      </c>
      <c r="I42" s="16">
        <f>I43</f>
        <v>29776.600000000006</v>
      </c>
      <c r="J42" s="16">
        <f t="shared" si="2"/>
        <v>88155.700000000012</v>
      </c>
      <c r="L42" s="18"/>
    </row>
    <row r="43" spans="1:12" ht="15" customHeight="1" x14ac:dyDescent="0.25">
      <c r="A43" s="83" t="s">
        <v>41</v>
      </c>
      <c r="B43" s="76" t="s">
        <v>7</v>
      </c>
      <c r="C43" s="15">
        <v>510</v>
      </c>
      <c r="D43" s="14"/>
      <c r="E43" s="15"/>
      <c r="F43" s="15"/>
      <c r="G43" s="16">
        <f>G44+G45+G46+G47</f>
        <v>28602.5</v>
      </c>
      <c r="H43" s="16">
        <f>H44+H45+H46+H47</f>
        <v>29776.600000000006</v>
      </c>
      <c r="I43" s="16">
        <f>I44+I45+I46+I47</f>
        <v>29776.600000000006</v>
      </c>
      <c r="J43" s="16">
        <f t="shared" ref="J43:J48" si="3">G43+H43+I43</f>
        <v>88155.700000000012</v>
      </c>
      <c r="L43" s="18"/>
    </row>
    <row r="44" spans="1:12" x14ac:dyDescent="0.25">
      <c r="A44" s="87"/>
      <c r="B44" s="77"/>
      <c r="C44" s="15">
        <v>510</v>
      </c>
      <c r="D44" s="14" t="s">
        <v>10</v>
      </c>
      <c r="E44" s="14" t="s">
        <v>47</v>
      </c>
      <c r="F44" s="15">
        <v>111</v>
      </c>
      <c r="G44" s="16">
        <f>'[1] Новые данные  ГП 26.07.2013'!$BC$3+'[1] Новые данные  ГП 26.07.2013'!$BC$5</f>
        <v>24120.400000000001</v>
      </c>
      <c r="H44" s="16">
        <f>'[1] Новые данные  ГП 26.07.2013'!$BD$3+'[1] Новые данные  ГП 26.07.2013'!$BD$5</f>
        <v>25013.800000000003</v>
      </c>
      <c r="I44" s="16">
        <f>'[1] Новые данные  ГП 26.07.2013'!$BE$3+'[1] Новые данные  ГП 26.07.2013'!$BE$5</f>
        <v>25013.800000000003</v>
      </c>
      <c r="J44" s="16">
        <f t="shared" si="3"/>
        <v>74148</v>
      </c>
      <c r="L44" s="18"/>
    </row>
    <row r="45" spans="1:12" x14ac:dyDescent="0.25">
      <c r="A45" s="87"/>
      <c r="B45" s="77"/>
      <c r="C45" s="15">
        <v>510</v>
      </c>
      <c r="D45" s="14" t="s">
        <v>10</v>
      </c>
      <c r="E45" s="14" t="s">
        <v>47</v>
      </c>
      <c r="F45" s="15">
        <v>112</v>
      </c>
      <c r="G45" s="16">
        <f>'[1] Новые данные  ГП 26.07.2013'!$BC$4+'[1] Новые данные  ГП 26.07.2013'!$BC$17</f>
        <v>352.7</v>
      </c>
      <c r="H45" s="16">
        <f>'[1] Новые данные  ГП 26.07.2013'!$BD$4+'[1] Новые данные  ГП 26.07.2013'!$BD$17</f>
        <v>373.2</v>
      </c>
      <c r="I45" s="16">
        <f>'[1] Новые данные  ГП 26.07.2013'!$BE$4++'[1] Новые данные  ГП 26.07.2013'!$BE$17</f>
        <v>373.2</v>
      </c>
      <c r="J45" s="16">
        <f t="shared" si="3"/>
        <v>1099.0999999999999</v>
      </c>
      <c r="L45" s="18"/>
    </row>
    <row r="46" spans="1:12" x14ac:dyDescent="0.25">
      <c r="A46" s="87"/>
      <c r="B46" s="77"/>
      <c r="C46" s="15">
        <v>510</v>
      </c>
      <c r="D46" s="14" t="s">
        <v>10</v>
      </c>
      <c r="E46" s="14" t="s">
        <v>47</v>
      </c>
      <c r="F46" s="15">
        <v>244</v>
      </c>
      <c r="G46" s="16">
        <f>'[1] Новые данные  ГП 26.07.2013'!$BC$6+'[1] Новые данные  ГП 26.07.2013'!$BC$9+'[1] Новые данные  ГП 26.07.2013'!$BC$10+'[1] Новые данные  ГП 26.07.2013'!$BC$14+'[1] Новые данные  ГП 26.07.2013'!$BC$19+'[1] Новые данные  ГП 26.07.2013'!$BC$26+'[1] Новые данные  ГП 26.07.2013'!$BC$32</f>
        <v>4113.3999999999996</v>
      </c>
      <c r="H46" s="16">
        <f>'[1] Новые данные  ГП 26.07.2013'!$BD$6+'[1] Новые данные  ГП 26.07.2013'!$BD$9++'[1] Новые данные  ГП 26.07.2013'!$BD$10+'[1] Новые данные  ГП 26.07.2013'!$BD$14+'[1] Новые данные  ГП 26.07.2013'!$BD$19+'[1] Новые данные  ГП 26.07.2013'!$BD$26+'[1] Новые данные  ГП 26.07.2013'!$BD$32</f>
        <v>4373.6000000000004</v>
      </c>
      <c r="I46" s="16">
        <f>'[1] Новые данные  ГП 26.07.2013'!$BE$6++'[1] Новые данные  ГП 26.07.2013'!$BE$9+'[1] Новые данные  ГП 26.07.2013'!$BE$10+'[1] Новые данные  ГП 26.07.2013'!$BE$14+'[1] Новые данные  ГП 26.07.2013'!$BE$19++'[1] Новые данные  ГП 26.07.2013'!$BE$26+'[1] Новые данные  ГП 26.07.2013'!$BE$32</f>
        <v>4373.6000000000004</v>
      </c>
      <c r="J46" s="16">
        <f t="shared" si="3"/>
        <v>12860.6</v>
      </c>
      <c r="L46" s="18"/>
    </row>
    <row r="47" spans="1:12" ht="16.5" customHeight="1" x14ac:dyDescent="0.25">
      <c r="A47" s="92"/>
      <c r="B47" s="78"/>
      <c r="C47" s="15">
        <v>510</v>
      </c>
      <c r="D47" s="14" t="s">
        <v>10</v>
      </c>
      <c r="E47" s="14" t="s">
        <v>47</v>
      </c>
      <c r="F47" s="15">
        <v>852</v>
      </c>
      <c r="G47" s="16">
        <f>'[1] Новые данные  ГП 26.07.2013'!$BC$28</f>
        <v>16</v>
      </c>
      <c r="H47" s="16">
        <f>'[1] Новые данные  ГП 26.07.2013'!$BD$28</f>
        <v>16</v>
      </c>
      <c r="I47" s="16">
        <f>'[1] Новые данные  ГП 26.07.2013'!$BE$28</f>
        <v>16</v>
      </c>
      <c r="J47" s="16">
        <f t="shared" si="3"/>
        <v>48</v>
      </c>
      <c r="K47" s="3">
        <v>290</v>
      </c>
      <c r="L47" s="18"/>
    </row>
    <row r="48" spans="1:12" ht="57" customHeight="1" x14ac:dyDescent="0.25">
      <c r="A48" s="89" t="s">
        <v>26</v>
      </c>
      <c r="B48" s="95"/>
      <c r="C48" s="95"/>
      <c r="D48" s="96"/>
      <c r="E48" s="29"/>
      <c r="F48" s="29"/>
      <c r="G48" s="16">
        <f>G49</f>
        <v>48429.899999999994</v>
      </c>
      <c r="H48" s="16">
        <f>H49</f>
        <v>50334.600000000006</v>
      </c>
      <c r="I48" s="16">
        <f>I49</f>
        <v>50334.600000000006</v>
      </c>
      <c r="J48" s="16">
        <f t="shared" si="3"/>
        <v>149099.1</v>
      </c>
      <c r="L48" s="18"/>
    </row>
    <row r="49" spans="1:12" ht="208.5" customHeight="1" x14ac:dyDescent="0.25">
      <c r="A49" s="35" t="s">
        <v>42</v>
      </c>
      <c r="B49" s="35" t="s">
        <v>7</v>
      </c>
      <c r="C49" s="44">
        <v>510</v>
      </c>
      <c r="D49" s="45" t="s">
        <v>10</v>
      </c>
      <c r="E49" s="45" t="s">
        <v>52</v>
      </c>
      <c r="F49" s="44">
        <v>530</v>
      </c>
      <c r="G49" s="46">
        <f>'[1] Новые данные  ГП 26.07.2013'!$E$60</f>
        <v>48429.899999999994</v>
      </c>
      <c r="H49" s="46">
        <f>'[1] Новые данные  ГП 26.07.2013'!$F$60</f>
        <v>50334.600000000006</v>
      </c>
      <c r="I49" s="46">
        <f>'[1] Новые данные  ГП 26.07.2013'!$G$60</f>
        <v>50334.600000000006</v>
      </c>
      <c r="J49" s="46">
        <f>G49+H49+I49</f>
        <v>149099.1</v>
      </c>
      <c r="K49" s="3">
        <v>251</v>
      </c>
      <c r="L49" s="47"/>
    </row>
    <row r="50" spans="1:12" ht="15" customHeight="1" x14ac:dyDescent="0.25">
      <c r="A50" s="19" t="s">
        <v>35</v>
      </c>
      <c r="B50" s="19"/>
      <c r="C50" s="15"/>
      <c r="D50" s="14"/>
      <c r="E50" s="14"/>
      <c r="F50" s="15"/>
      <c r="G50" s="16"/>
      <c r="H50" s="16"/>
      <c r="I50" s="16"/>
      <c r="J50" s="16"/>
      <c r="K50" s="48"/>
      <c r="L50" s="18"/>
    </row>
    <row r="51" spans="1:12" ht="57" customHeight="1" x14ac:dyDescent="0.25">
      <c r="A51" s="19" t="s">
        <v>5</v>
      </c>
      <c r="B51" s="19" t="s">
        <v>7</v>
      </c>
      <c r="C51" s="15">
        <v>510</v>
      </c>
      <c r="D51" s="14" t="s">
        <v>21</v>
      </c>
      <c r="E51" s="14" t="s">
        <v>21</v>
      </c>
      <c r="F51" s="15" t="s">
        <v>21</v>
      </c>
      <c r="G51" s="16">
        <f>G12+G29+G40+G42+G48</f>
        <v>739962.3</v>
      </c>
      <c r="H51" s="16">
        <f>H12+H29+H40+H42+H48</f>
        <v>770266.79999999993</v>
      </c>
      <c r="I51" s="16">
        <f>I12+I29+I40+I42+I48</f>
        <v>770266.79999999993</v>
      </c>
      <c r="J51" s="16">
        <f>J12+J29+J40+J42+J48</f>
        <v>2280495.9000000004</v>
      </c>
      <c r="K51" s="48"/>
      <c r="L51" s="18"/>
    </row>
    <row r="52" spans="1:12" ht="22.5" customHeight="1" x14ac:dyDescent="0.25">
      <c r="A52" s="49"/>
      <c r="B52" s="49"/>
      <c r="C52" s="50"/>
      <c r="D52" s="51"/>
      <c r="E52" s="51"/>
      <c r="F52" s="50"/>
      <c r="G52" s="52"/>
      <c r="H52" s="52"/>
      <c r="I52" s="52"/>
      <c r="J52" s="52"/>
      <c r="K52" s="3"/>
      <c r="L52" s="53"/>
    </row>
    <row r="53" spans="1:12" ht="70.5" customHeight="1" x14ac:dyDescent="0.3">
      <c r="A53" s="93" t="s">
        <v>25</v>
      </c>
      <c r="B53" s="93"/>
      <c r="C53" s="94"/>
      <c r="D53" s="94"/>
      <c r="E53" s="54"/>
      <c r="F53" s="17"/>
      <c r="G53" s="17"/>
      <c r="H53" s="82" t="s">
        <v>34</v>
      </c>
      <c r="I53" s="82"/>
      <c r="J53" s="82"/>
    </row>
    <row r="60" spans="1:12" x14ac:dyDescent="0.25">
      <c r="A60" s="17"/>
      <c r="B60" s="17"/>
      <c r="C60" s="17"/>
      <c r="D60" s="17"/>
      <c r="E60" s="54"/>
      <c r="F60" s="17"/>
      <c r="G60" s="17"/>
      <c r="H60" s="17"/>
      <c r="I60" s="17"/>
      <c r="J60" s="17"/>
    </row>
    <row r="61" spans="1:12" x14ac:dyDescent="0.25">
      <c r="A61" s="17"/>
      <c r="B61" s="17"/>
      <c r="C61" s="17"/>
      <c r="D61" s="17"/>
      <c r="E61" s="54"/>
      <c r="F61" s="17"/>
      <c r="G61" s="17"/>
      <c r="H61" s="17"/>
      <c r="I61" s="17"/>
      <c r="J61" s="17"/>
    </row>
    <row r="62" spans="1:12" x14ac:dyDescent="0.25">
      <c r="A62" s="17"/>
      <c r="B62" s="17"/>
      <c r="C62" s="17"/>
      <c r="D62" s="17"/>
      <c r="E62" s="54"/>
      <c r="F62" s="17"/>
      <c r="G62" s="17"/>
      <c r="H62" s="17"/>
      <c r="I62" s="17"/>
      <c r="J62" s="17"/>
    </row>
    <row r="63" spans="1:12" ht="18.75" x14ac:dyDescent="0.3">
      <c r="A63" s="10"/>
      <c r="I63" s="10"/>
    </row>
  </sheetData>
  <mergeCells count="29">
    <mergeCell ref="H1:L4"/>
    <mergeCell ref="A7:A8"/>
    <mergeCell ref="B7:B8"/>
    <mergeCell ref="C7:F7"/>
    <mergeCell ref="G7:J7"/>
    <mergeCell ref="A5:L6"/>
    <mergeCell ref="L7:L8"/>
    <mergeCell ref="A12:D12"/>
    <mergeCell ref="A19:A21"/>
    <mergeCell ref="B14:B18"/>
    <mergeCell ref="B9:J9"/>
    <mergeCell ref="B10:J10"/>
    <mergeCell ref="B11:J11"/>
    <mergeCell ref="B30:B35"/>
    <mergeCell ref="B36:B38"/>
    <mergeCell ref="H53:J53"/>
    <mergeCell ref="A14:A18"/>
    <mergeCell ref="A30:A35"/>
    <mergeCell ref="A29:D29"/>
    <mergeCell ref="A23:A28"/>
    <mergeCell ref="B19:B21"/>
    <mergeCell ref="B23:B26"/>
    <mergeCell ref="A53:D53"/>
    <mergeCell ref="B43:B47"/>
    <mergeCell ref="A48:D48"/>
    <mergeCell ref="A43:A47"/>
    <mergeCell ref="A36:A38"/>
    <mergeCell ref="A40:D40"/>
    <mergeCell ref="A42:D4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27"/>
  <sheetViews>
    <sheetView tabSelected="1" topLeftCell="A4" zoomScale="90" zoomScaleNormal="90" zoomScaleSheetLayoutView="115" workbookViewId="0">
      <selection activeCell="A17" sqref="A17:F17"/>
    </sheetView>
  </sheetViews>
  <sheetFormatPr defaultRowHeight="15" x14ac:dyDescent="0.25"/>
  <cols>
    <col min="1" max="1" width="16.5703125" customWidth="1"/>
    <col min="2" max="2" width="21.85546875" customWidth="1"/>
    <col min="3" max="3" width="22.28515625" customWidth="1"/>
    <col min="4" max="5" width="8.140625" customWidth="1"/>
    <col min="6" max="6" width="8.85546875" style="9" customWidth="1"/>
    <col min="7" max="7" width="8.140625" customWidth="1"/>
    <col min="8" max="8" width="14.140625" customWidth="1"/>
    <col min="9" max="9" width="14" customWidth="1"/>
    <col min="10" max="10" width="14.5703125" customWidth="1"/>
    <col min="11" max="11" width="17.42578125" customWidth="1"/>
    <col min="12" max="16" width="9.140625" hidden="1" customWidth="1"/>
    <col min="19" max="19" width="14.5703125" customWidth="1"/>
  </cols>
  <sheetData>
    <row r="1" spans="1:19" ht="18.75" x14ac:dyDescent="0.3">
      <c r="F1" s="7"/>
      <c r="G1" s="117" t="s">
        <v>58</v>
      </c>
      <c r="H1" s="117"/>
      <c r="I1" s="117"/>
      <c r="J1" s="117"/>
      <c r="K1" s="117"/>
      <c r="L1" s="1" t="s">
        <v>6</v>
      </c>
    </row>
    <row r="2" spans="1:19" ht="18.75" x14ac:dyDescent="0.3">
      <c r="E2" s="4"/>
      <c r="F2" s="7" t="s">
        <v>24</v>
      </c>
      <c r="G2" s="118"/>
      <c r="H2" s="118"/>
      <c r="I2" s="118"/>
      <c r="J2" s="118"/>
      <c r="K2" s="118"/>
    </row>
    <row r="3" spans="1:19" ht="18.75" x14ac:dyDescent="0.3">
      <c r="E3" s="4"/>
      <c r="F3" s="7"/>
      <c r="G3" s="118"/>
      <c r="H3" s="118"/>
      <c r="I3" s="118"/>
      <c r="J3" s="118"/>
      <c r="K3" s="118"/>
    </row>
    <row r="4" spans="1:19" ht="21" customHeight="1" x14ac:dyDescent="0.3">
      <c r="B4" s="6"/>
      <c r="E4" s="4"/>
      <c r="F4" s="7"/>
      <c r="G4" s="118"/>
      <c r="H4" s="118"/>
      <c r="I4" s="118"/>
      <c r="J4" s="118"/>
      <c r="K4" s="118"/>
    </row>
    <row r="5" spans="1:19" x14ac:dyDescent="0.25">
      <c r="A5" s="119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9" ht="43.5" customHeight="1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9" s="57" customFormat="1" ht="47.25" customHeight="1" x14ac:dyDescent="0.25">
      <c r="A7" s="120" t="s">
        <v>59</v>
      </c>
      <c r="B7" s="120" t="s">
        <v>0</v>
      </c>
      <c r="C7" s="120" t="s">
        <v>15</v>
      </c>
      <c r="D7" s="122" t="s">
        <v>16</v>
      </c>
      <c r="E7" s="123"/>
      <c r="F7" s="123"/>
      <c r="G7" s="124"/>
      <c r="H7" s="122" t="s">
        <v>63</v>
      </c>
      <c r="I7" s="123"/>
      <c r="J7" s="123"/>
      <c r="K7" s="124"/>
    </row>
    <row r="8" spans="1:19" s="57" customFormat="1" ht="33" customHeight="1" x14ac:dyDescent="0.25">
      <c r="A8" s="121"/>
      <c r="B8" s="121"/>
      <c r="C8" s="121"/>
      <c r="D8" s="58" t="s">
        <v>1</v>
      </c>
      <c r="E8" s="59" t="s">
        <v>18</v>
      </c>
      <c r="F8" s="58" t="s">
        <v>2</v>
      </c>
      <c r="G8" s="58" t="s">
        <v>3</v>
      </c>
      <c r="H8" s="60">
        <v>2014</v>
      </c>
      <c r="I8" s="61">
        <v>2015</v>
      </c>
      <c r="J8" s="61">
        <v>2016</v>
      </c>
      <c r="K8" s="61" t="s">
        <v>4</v>
      </c>
    </row>
    <row r="9" spans="1:19" s="57" customFormat="1" ht="47.25" x14ac:dyDescent="0.25">
      <c r="A9" s="126" t="s">
        <v>54</v>
      </c>
      <c r="B9" s="129" t="s">
        <v>57</v>
      </c>
      <c r="C9" s="62" t="s">
        <v>20</v>
      </c>
      <c r="D9" s="58" t="s">
        <v>21</v>
      </c>
      <c r="E9" s="68" t="s">
        <v>21</v>
      </c>
      <c r="F9" s="68" t="s">
        <v>21</v>
      </c>
      <c r="G9" s="68" t="s">
        <v>21</v>
      </c>
      <c r="H9" s="63">
        <f>H12</f>
        <v>26887310</v>
      </c>
      <c r="I9" s="63">
        <f>I12</f>
        <v>26217517</v>
      </c>
      <c r="J9" s="63">
        <f>J12</f>
        <v>27967517</v>
      </c>
      <c r="K9" s="63">
        <f>K12</f>
        <v>81072344</v>
      </c>
    </row>
    <row r="10" spans="1:19" s="57" customFormat="1" ht="15.75" x14ac:dyDescent="0.25">
      <c r="A10" s="127"/>
      <c r="B10" s="130"/>
      <c r="C10" s="64" t="s">
        <v>22</v>
      </c>
      <c r="D10" s="58"/>
      <c r="E10" s="68"/>
      <c r="F10" s="68"/>
      <c r="G10" s="68"/>
      <c r="H10" s="58"/>
      <c r="I10" s="58"/>
      <c r="J10" s="58"/>
      <c r="K10" s="58"/>
    </row>
    <row r="11" spans="1:19" s="57" customFormat="1" ht="45.75" customHeight="1" x14ac:dyDescent="0.25">
      <c r="A11" s="127"/>
      <c r="B11" s="130"/>
      <c r="C11" s="75" t="s">
        <v>61</v>
      </c>
      <c r="D11" s="58">
        <v>904</v>
      </c>
      <c r="E11" s="68" t="s">
        <v>21</v>
      </c>
      <c r="F11" s="68" t="s">
        <v>21</v>
      </c>
      <c r="G11" s="68" t="s">
        <v>21</v>
      </c>
      <c r="H11" s="63">
        <v>26887310</v>
      </c>
      <c r="I11" s="63">
        <v>26217517</v>
      </c>
      <c r="J11" s="63">
        <v>27967517</v>
      </c>
      <c r="K11" s="63">
        <v>81072344</v>
      </c>
      <c r="S11" s="65"/>
    </row>
    <row r="12" spans="1:19" s="57" customFormat="1" ht="47.25" customHeight="1" x14ac:dyDescent="0.25">
      <c r="A12" s="131" t="s">
        <v>53</v>
      </c>
      <c r="B12" s="131" t="s">
        <v>55</v>
      </c>
      <c r="C12" s="62" t="s">
        <v>23</v>
      </c>
      <c r="D12" s="66">
        <v>904</v>
      </c>
      <c r="E12" s="68" t="s">
        <v>21</v>
      </c>
      <c r="F12" s="68" t="s">
        <v>21</v>
      </c>
      <c r="G12" s="68" t="s">
        <v>21</v>
      </c>
      <c r="H12" s="63">
        <f>H14</f>
        <v>26887310</v>
      </c>
      <c r="I12" s="63">
        <f t="shared" ref="I12:K12" si="0">I14</f>
        <v>26217517</v>
      </c>
      <c r="J12" s="63">
        <f t="shared" si="0"/>
        <v>27967517</v>
      </c>
      <c r="K12" s="63">
        <f t="shared" si="0"/>
        <v>81072344</v>
      </c>
      <c r="O12" s="67"/>
    </row>
    <row r="13" spans="1:19" s="57" customFormat="1" ht="23.25" customHeight="1" x14ac:dyDescent="0.25">
      <c r="A13" s="132"/>
      <c r="B13" s="132"/>
      <c r="C13" s="64" t="s">
        <v>22</v>
      </c>
      <c r="D13" s="66"/>
      <c r="E13" s="69"/>
      <c r="F13" s="69"/>
      <c r="G13" s="69"/>
      <c r="H13" s="63"/>
      <c r="I13" s="63"/>
      <c r="J13" s="63"/>
      <c r="K13" s="63"/>
      <c r="O13" s="67"/>
    </row>
    <row r="14" spans="1:19" s="57" customFormat="1" ht="41.25" customHeight="1" x14ac:dyDescent="0.25">
      <c r="A14" s="133"/>
      <c r="B14" s="133"/>
      <c r="C14" s="62" t="s">
        <v>61</v>
      </c>
      <c r="D14" s="58">
        <v>904</v>
      </c>
      <c r="E14" s="68" t="s">
        <v>21</v>
      </c>
      <c r="F14" s="68" t="s">
        <v>21</v>
      </c>
      <c r="G14" s="68" t="s">
        <v>21</v>
      </c>
      <c r="H14" s="63">
        <v>26887310</v>
      </c>
      <c r="I14" s="63">
        <v>26217517</v>
      </c>
      <c r="J14" s="63">
        <v>27967517</v>
      </c>
      <c r="K14" s="63">
        <v>81072344</v>
      </c>
      <c r="O14" s="67"/>
    </row>
    <row r="15" spans="1:19" s="57" customFormat="1" ht="41.25" customHeight="1" x14ac:dyDescent="0.25">
      <c r="A15" s="70"/>
      <c r="B15" s="71"/>
      <c r="C15" s="70"/>
      <c r="D15" s="72"/>
      <c r="E15" s="73"/>
      <c r="F15" s="73"/>
      <c r="G15" s="73"/>
      <c r="H15" s="74"/>
      <c r="I15" s="74"/>
      <c r="J15" s="74"/>
      <c r="K15" s="74"/>
      <c r="O15" s="67"/>
    </row>
    <row r="16" spans="1:19" x14ac:dyDescent="0.25">
      <c r="A16" s="2"/>
      <c r="B16" s="2"/>
      <c r="C16" s="2"/>
      <c r="D16" s="2"/>
      <c r="E16" s="2"/>
      <c r="F16" s="8"/>
      <c r="G16" s="2"/>
      <c r="H16" s="2"/>
      <c r="I16" s="2"/>
      <c r="J16" s="2"/>
      <c r="K16" s="2"/>
    </row>
    <row r="17" spans="1:11" ht="103.5" customHeight="1" x14ac:dyDescent="0.3">
      <c r="A17" s="128" t="s">
        <v>56</v>
      </c>
      <c r="B17" s="128"/>
      <c r="C17" s="128"/>
      <c r="D17" s="128"/>
      <c r="E17" s="128"/>
      <c r="F17" s="128"/>
      <c r="G17" s="2"/>
      <c r="H17" s="2"/>
      <c r="I17" s="125" t="s">
        <v>62</v>
      </c>
      <c r="J17" s="125"/>
      <c r="K17" s="125"/>
    </row>
    <row r="24" spans="1:11" x14ac:dyDescent="0.25">
      <c r="A24" s="2"/>
      <c r="B24" s="2"/>
      <c r="C24" s="2"/>
      <c r="D24" s="2"/>
      <c r="E24" s="2"/>
      <c r="F24" s="8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8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8"/>
      <c r="G26" s="2"/>
      <c r="H26" s="2"/>
      <c r="I26" s="2"/>
      <c r="J26" s="2"/>
      <c r="K26" s="2"/>
    </row>
    <row r="27" spans="1:11" ht="18.75" x14ac:dyDescent="0.3">
      <c r="A27" s="5"/>
      <c r="J27" s="5"/>
    </row>
  </sheetData>
  <mergeCells count="13">
    <mergeCell ref="I17:K17"/>
    <mergeCell ref="A9:A11"/>
    <mergeCell ref="A17:F17"/>
    <mergeCell ref="B9:B11"/>
    <mergeCell ref="B12:B14"/>
    <mergeCell ref="A12:A14"/>
    <mergeCell ref="G1:K4"/>
    <mergeCell ref="A5:K6"/>
    <mergeCell ref="A7:A8"/>
    <mergeCell ref="B7:B8"/>
    <mergeCell ref="C7:C8"/>
    <mergeCell ref="D7:G7"/>
    <mergeCell ref="H7:K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меропр. подпрограммы 1</vt:lpstr>
      <vt:lpstr>Приложение 3 </vt:lpstr>
    </vt:vector>
  </TitlesOfParts>
  <Company>AGOCHS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121</cp:lastModifiedBy>
  <cp:lastPrinted>2013-11-13T02:59:21Z</cp:lastPrinted>
  <dcterms:created xsi:type="dcterms:W3CDTF">2013-07-15T06:26:01Z</dcterms:created>
  <dcterms:modified xsi:type="dcterms:W3CDTF">2013-11-13T03:01:20Z</dcterms:modified>
</cp:coreProperties>
</file>