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9435" tabRatio="903" activeTab="6"/>
  </bookViews>
  <sheets>
    <sheet name="прил 1 к паспорту" sheetId="1" r:id="rId1"/>
    <sheet name="прил 2 к паспорту" sheetId="2" r:id="rId2"/>
    <sheet name="прил 1 к прог" sheetId="3" r:id="rId3"/>
    <sheet name="прило 2 к прогр" sheetId="4" r:id="rId4"/>
    <sheet name="прил 3 к прогр" sheetId="5" r:id="rId5"/>
    <sheet name="показатели подпрогр. 1" sheetId="6" r:id="rId6"/>
    <sheet name="Мероприятия подпрогр 1" sheetId="7" r:id="rId7"/>
    <sheet name="показатели подпрогр. 2" sheetId="8" r:id="rId8"/>
    <sheet name="Мероприятия подпрог №2" sheetId="9" r:id="rId9"/>
  </sheets>
  <definedNames>
    <definedName name="Z_2166B299_1DBB_4BE8_98C9_E9EFB21DCA26_.wvu.FilterData" localSheetId="6" hidden="1">'Мероприятия подпрогр 1'!$A$4:$O$111</definedName>
    <definedName name="Z_2715DACA_7FC2_4162_875B_92B3FB82D8B1_.wvu.FilterData" localSheetId="6" hidden="1">'Мероприятия подпрогр 1'!$A$4:$O$111</definedName>
    <definedName name="Z_29BFB567_1C85_481C_A8AF_8210D8E0792F_.wvu.FilterData" localSheetId="6" hidden="1">'Мероприятия подпрогр 1'!$A$4:$O$111</definedName>
    <definedName name="Z_4767DD30_F6FB_4FF0_A429_8866A8232500_.wvu.Cols" localSheetId="5" hidden="1">'показатели подпрогр. 1'!$D:$D</definedName>
    <definedName name="Z_4767DD30_F6FB_4FF0_A429_8866A8232500_.wvu.Cols" localSheetId="7" hidden="1">'показатели подпрогр. 2'!$D:$D</definedName>
    <definedName name="Z_4767DD30_F6FB_4FF0_A429_8866A8232500_.wvu.Cols" localSheetId="0" hidden="1">'прил 1 к паспорту'!$F:$F</definedName>
    <definedName name="Z_4767DD30_F6FB_4FF0_A429_8866A8232500_.wvu.Cols" localSheetId="1" hidden="1">'прил 2 к паспорту'!$D:$E</definedName>
    <definedName name="Z_4767DD30_F6FB_4FF0_A429_8866A8232500_.wvu.FilterData" localSheetId="6" hidden="1">'Мероприятия подпрогр 1'!$A$4:$O$111</definedName>
    <definedName name="Z_4767DD30_F6FB_4FF0_A429_8866A8232500_.wvu.PrintArea" localSheetId="8" hidden="1">'Мероприятия подпрог №2'!$A$1:$L$21</definedName>
    <definedName name="Z_4767DD30_F6FB_4FF0_A429_8866A8232500_.wvu.PrintArea" localSheetId="6" hidden="1">'Мероприятия подпрогр 1'!$A$1:$L$114</definedName>
    <definedName name="Z_4767DD30_F6FB_4FF0_A429_8866A8232500_.wvu.PrintArea" localSheetId="5" hidden="1">'показатели подпрогр. 1'!$A$1:$J$33</definedName>
    <definedName name="Z_4767DD30_F6FB_4FF0_A429_8866A8232500_.wvu.PrintArea" localSheetId="7" hidden="1">'показатели подпрогр. 2'!$A$1:$J$16</definedName>
    <definedName name="Z_4767DD30_F6FB_4FF0_A429_8866A8232500_.wvu.PrintArea" localSheetId="0" hidden="1">'прил 1 к паспорту'!$A$1:$K$47</definedName>
    <definedName name="Z_4767DD30_F6FB_4FF0_A429_8866A8232500_.wvu.PrintArea" localSheetId="2" hidden="1">'прил 1 к прог'!$A$1:$K$17</definedName>
    <definedName name="Z_4767DD30_F6FB_4FF0_A429_8866A8232500_.wvu.PrintArea" localSheetId="1" hidden="1">'прил 2 к паспорту'!$A$1:$R$11</definedName>
    <definedName name="Z_4767DD30_F6FB_4FF0_A429_8866A8232500_.wvu.PrintArea" localSheetId="3" hidden="1">'прило 2 к прогр'!$A$1:$G$27</definedName>
    <definedName name="Z_4767DD30_F6FB_4FF0_A429_8866A8232500_.wvu.PrintTitles" localSheetId="8" hidden="1">'Мероприятия подпрог №2'!$3:$4</definedName>
    <definedName name="Z_4767DD30_F6FB_4FF0_A429_8866A8232500_.wvu.PrintTitles" localSheetId="6" hidden="1">'Мероприятия подпрогр 1'!$3:$4</definedName>
    <definedName name="Z_4767DD30_F6FB_4FF0_A429_8866A8232500_.wvu.PrintTitles" localSheetId="5" hidden="1">'показатели подпрогр. 1'!$3:$5</definedName>
    <definedName name="Z_4767DD30_F6FB_4FF0_A429_8866A8232500_.wvu.PrintTitles" localSheetId="7" hidden="1">'показатели подпрогр. 2'!$3:$5</definedName>
    <definedName name="Z_4767DD30_F6FB_4FF0_A429_8866A8232500_.wvu.PrintTitles" localSheetId="0" hidden="1">'прил 1 к паспорту'!$3:$5</definedName>
    <definedName name="Z_4767DD30_F6FB_4FF0_A429_8866A8232500_.wvu.PrintTitles" localSheetId="2" hidden="1">'прил 1 к прог'!$3:$4</definedName>
    <definedName name="Z_4767DD30_F6FB_4FF0_A429_8866A8232500_.wvu.PrintTitles" localSheetId="1" hidden="1">'прил 2 к паспорту'!$3:$4</definedName>
    <definedName name="Z_4767DD30_F6FB_4FF0_A429_8866A8232500_.wvu.PrintTitles" localSheetId="3" hidden="1">'прило 2 к прогр'!$3:$4</definedName>
    <definedName name="Z_4767DD30_F6FB_4FF0_A429_8866A8232500_.wvu.Rows" localSheetId="8" hidden="1">'Мероприятия подпрог №2'!$16:$16,'Мероприятия подпрог №2'!#REF!</definedName>
    <definedName name="Z_4767DD30_F6FB_4FF0_A429_8866A8232500_.wvu.Rows" localSheetId="6" hidden="1">'Мероприятия подпрогр 1'!#REF!,'Мероприятия подпрогр 1'!#REF!,'Мероприятия подпрогр 1'!#REF!,'Мероприятия подпрогр 1'!$65:$65,'Мероприятия подпрогр 1'!#REF!,'Мероприятия подпрогр 1'!#REF!,'Мероприятия подпрогр 1'!#REF!,'Мероприятия подпрогр 1'!#REF!,'Мероприятия подпрогр 1'!#REF!</definedName>
    <definedName name="Z_484BD7FD_1D3D_4528_954E_A98D5B59AC9C_.wvu.FilterData" localSheetId="6" hidden="1">'Мероприятия подпрогр 1'!$A$4:$O$111</definedName>
    <definedName name="Z_7C917F30_361A_4C86_9002_2134EAE2E3CF_.wvu.FilterData" localSheetId="6" hidden="1">'Мероприятия подпрогр 1'!$A$4:$O$111</definedName>
    <definedName name="Z_7C917F30_361A_4C86_9002_2134EAE2E3CF_.wvu.PrintArea" localSheetId="6" hidden="1">'Мероприятия подпрогр 1'!$A$1:$L$114</definedName>
    <definedName name="Z_7C917F30_361A_4C86_9002_2134EAE2E3CF_.wvu.PrintArea" localSheetId="3" hidden="1">'прило 2 к прогр'!$A$1:$G$27</definedName>
    <definedName name="Z_7C917F30_361A_4C86_9002_2134EAE2E3CF_.wvu.PrintTitles" localSheetId="8" hidden="1">'Мероприятия подпрог №2'!$3:$4</definedName>
    <definedName name="Z_7C917F30_361A_4C86_9002_2134EAE2E3CF_.wvu.PrintTitles" localSheetId="6" hidden="1">'Мероприятия подпрогр 1'!$3:$4</definedName>
    <definedName name="Z_7C917F30_361A_4C86_9002_2134EAE2E3CF_.wvu.PrintTitles" localSheetId="3" hidden="1">'прило 2 к прогр'!$3:$4</definedName>
    <definedName name="Z_7C917F30_361A_4C86_9002_2134EAE2E3CF_.wvu.Rows" localSheetId="8" hidden="1">'Мероприятия подпрог №2'!#REF!,'Мероприятия подпрог №2'!$16:$16</definedName>
    <definedName name="Z_7C917F30_361A_4C86_9002_2134EAE2E3CF_.wvu.Rows" localSheetId="6" hidden="1">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1'!#REF!,'Мероприятия подпрогр 1'!#REF!</definedName>
    <definedName name="Z_81F2AFB8_21DA_4513_90AB_0A09D7D72D56_.wvu.FilterData" localSheetId="6" hidden="1">'Мероприятия подпрогр 1'!$A$4:$O$111</definedName>
    <definedName name="Z_AD6F79BD_847B_4421_A1AA_268A55FACAB4_.wvu.FilterData" localSheetId="6" hidden="1">'Мероприятия подпрогр 1'!$A$4:$O$111</definedName>
    <definedName name="Z_B45C2115_52AF_4E7B_8578_551FB3CF371E_.wvu.FilterData" localSheetId="6" hidden="1">'Мероприятия подпрогр 1'!$A$4:$O$111</definedName>
    <definedName name="Z_C75D4C66_EC35_48DB_8FCD_E29923CDB091_.wvu.FilterData" localSheetId="6" hidden="1">'Мероприятия подпрогр 1'!$A$4:$O$111</definedName>
    <definedName name="Z_CDE1D6F6_68DF_42F8_B01A_FF6465B24CCD_.wvu.FilterData" localSheetId="6" hidden="1">'Мероприятия подпрогр 1'!$A$4:$O$111</definedName>
    <definedName name="Z_CDE1D6F6_68DF_42F8_B01A_FF6465B24CCD_.wvu.PrintArea" localSheetId="8" hidden="1">'Мероприятия подпрог №2'!$A$1:$L$21</definedName>
    <definedName name="Z_CDE1D6F6_68DF_42F8_B01A_FF6465B24CCD_.wvu.PrintArea" localSheetId="6" hidden="1">'Мероприятия подпрогр 1'!$A$1:$L$114</definedName>
    <definedName name="Z_CDE1D6F6_68DF_42F8_B01A_FF6465B24CCD_.wvu.PrintArea" localSheetId="2" hidden="1">'прил 1 к прог'!$A$1:$K$17</definedName>
    <definedName name="Z_CDE1D6F6_68DF_42F8_B01A_FF6465B24CCD_.wvu.PrintArea" localSheetId="3" hidden="1">'прило 2 к прогр'!$A$1:$G$27</definedName>
    <definedName name="Z_CDE1D6F6_68DF_42F8_B01A_FF6465B24CCD_.wvu.PrintTitles" localSheetId="8" hidden="1">'Мероприятия подпрог №2'!$3:$4</definedName>
    <definedName name="Z_CDE1D6F6_68DF_42F8_B01A_FF6465B24CCD_.wvu.PrintTitles" localSheetId="6" hidden="1">'Мероприятия подпрогр 1'!$3:$4</definedName>
    <definedName name="Z_CDE1D6F6_68DF_42F8_B01A_FF6465B24CCD_.wvu.PrintTitles" localSheetId="2" hidden="1">'прил 1 к прог'!$3:$4</definedName>
    <definedName name="Z_CDE1D6F6_68DF_42F8_B01A_FF6465B24CCD_.wvu.PrintTitles" localSheetId="3" hidden="1">'прило 2 к прогр'!$3:$4</definedName>
    <definedName name="Z_CDE1D6F6_68DF_42F8_B01A_FF6465B24CCD_.wvu.Rows" localSheetId="8" hidden="1">'Мероприятия подпрог №2'!$16:$16,'Мероприятия подпрог №2'!#REF!</definedName>
    <definedName name="Z_D97B14A5_4ECD_4EB7_B8A7_D41E462F19A2_.wvu.FilterData" localSheetId="6" hidden="1">'Мероприятия подпрогр 1'!$A$4:$O$111</definedName>
    <definedName name="Z_FAC3C627_8E23_41AB_B3FB_95B33614D8DB_.wvu.FilterData" localSheetId="6" hidden="1">'Мероприятия подпрогр 1'!$A$4:$O$111</definedName>
    <definedName name="_xlnm.Print_Titles" localSheetId="8">'Мероприятия подпрог №2'!$3:$4</definedName>
    <definedName name="_xlnm.Print_Titles" localSheetId="6">'Мероприятия подпрогр 1'!$3:$4</definedName>
    <definedName name="_xlnm.Print_Titles" localSheetId="5">'показатели подпрогр. 1'!$3:$5</definedName>
    <definedName name="_xlnm.Print_Titles" localSheetId="7">'показатели подпрогр. 2'!$3:$5</definedName>
    <definedName name="_xlnm.Print_Titles" localSheetId="0">'прил 1 к паспорту'!$3:$5</definedName>
    <definedName name="_xlnm.Print_Titles" localSheetId="2">'прил 1 к прог'!$3:$4</definedName>
    <definedName name="_xlnm.Print_Titles" localSheetId="1">'прил 2 к паспорту'!$3:$4</definedName>
    <definedName name="_xlnm.Print_Titles" localSheetId="3">'прило 2 к прогр'!$3:$4</definedName>
    <definedName name="_xlnm.Print_Area" localSheetId="8">'Мероприятия подпрог №2'!$A$1:$L$24</definedName>
    <definedName name="_xlnm.Print_Area" localSheetId="6">'Мероприятия подпрогр 1'!$A$1:$L$115</definedName>
    <definedName name="_xlnm.Print_Area" localSheetId="5">'показатели подпрогр. 1'!$A$1:$J$41</definedName>
    <definedName name="_xlnm.Print_Area" localSheetId="7">'показатели подпрогр. 2'!$A$1:$J$16</definedName>
    <definedName name="_xlnm.Print_Area" localSheetId="0">'прил 1 к паспорту'!$A$1:$K$47</definedName>
    <definedName name="_xlnm.Print_Area" localSheetId="2">'прил 1 к прог'!$A$1:$K$17</definedName>
    <definedName name="_xlnm.Print_Area" localSheetId="1">'прил 2 к паспорту'!$A$1:$R$11</definedName>
    <definedName name="_xlnm.Print_Area" localSheetId="4">'прил 3 к прогр'!$A$1:$K$22</definedName>
    <definedName name="_xlnm.Print_Area" localSheetId="3">'прило 2 к прогр'!$A$1:$G$27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<sst xmlns="http://schemas.openxmlformats.org/spreadsheetml/2006/main" count="997" uniqueCount="401">
  <si>
    <t>Наименование услуги и ее содержание: услуги по предоставлению начального общего образования, основного общего образования, среднего общего образования (предоставление начального общего образования с выполнением требований государственного образовательного стандарта в следующих формах: в очной форме, в том числе общее образование детей на дому; детей, общее образование в очно-заочной (вечерней) и заочной формах; в форме семейного образования, самообразования, экстерната;  обеспечение образовательного процесса, содержание территорий, зданий и помещений образовательных учреждений, обеспечение безопасности обучающихся во время оказания услуги; проведение внутришкольных, городских предметных олимпиад, конференций, соревнований, фестивалей, конкурсов и других мероприятий и организация участия обучающихся в региональных, всероссийских олимпиадах, конференциях, соревнованиях, конкурсах, фестивалях и других мероприятиях; организация питания обучающихся, организация работы медицинских кабинетов в общеобразовательных учреждениях, создание условий для функционирования  групп продленного дня, доступ к информационным образовательным ресурсам, психолого-педагогическое и медико-социальное сопровождение обучающихся)</t>
  </si>
  <si>
    <t>Наименование услуги и ее содержание: услуга по предоставлению дополнительного образования (предоставление образования по дополнительным образовательным программам)</t>
  </si>
  <si>
    <t>Показатель объема услуги: количество учащихся, охваченных дополнительным образованием в объединениях учреждения</t>
  </si>
  <si>
    <t>Наименование услуги и ее содержание: услуга по предоставлению дошкольного образования (предоставление образования дошкольного образования по образовательным программам; обеспечение образовательного процесса, содержание территорий, зданий и помещений образовательного учреждения, обеспечение безопасности воспитанников во время оказания услуги; проведение соревнований, фестивалей, конкурсов и других мероприятий и организация участия воспитанников в региональных соревнованиях, конкурсах, фестевалях и другим мероприятиях; организация питания воспитанников, организация работы медицинских кабинетов в образовательных учреждениях, психолого- педагогическое  и медико-социальное сопровождение воспитанников)</t>
  </si>
  <si>
    <t>Задача №2. Обеспечить методическое, информационное и инженерно-техническое сопровождение деятельности муниципальных образовательных учреждений города Канска, ведение бухгалтерского, статистического и налогового учета муниципальных бюджетных и муниципальных автономных образовательных учреждений, организацию контроля за деятельностью муниципальных образовательных учреждений города Канска</t>
  </si>
  <si>
    <t>Задача №1. Организовать деятельность органа управления образованием и учреждений, обеспечивающих деятельность образовательных учреждений, направленную на эффективное управление системой образования города Канска</t>
  </si>
  <si>
    <t>-</t>
  </si>
  <si>
    <t>Гос. стат. отчетность</t>
  </si>
  <si>
    <t>Ведомственная отчетность</t>
  </si>
  <si>
    <t>5.1</t>
  </si>
  <si>
    <t>%</t>
  </si>
  <si>
    <t>2.3</t>
  </si>
  <si>
    <t>2.6</t>
  </si>
  <si>
    <t>Цели, целевые показатели</t>
  </si>
  <si>
    <t>Единица измерения</t>
  </si>
  <si>
    <t>№ п/п</t>
  </si>
  <si>
    <t>3.1</t>
  </si>
  <si>
    <t>1.2</t>
  </si>
  <si>
    <t>2.1</t>
  </si>
  <si>
    <t>2.4</t>
  </si>
  <si>
    <t>2.5</t>
  </si>
  <si>
    <t>2.7</t>
  </si>
  <si>
    <t>1.1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</si>
  <si>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</si>
  <si>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</si>
  <si>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Доля оздоровленных детей школьного возраста</t>
  </si>
  <si>
    <t xml:space="preserve">Цели, задачи, показатели результатов 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</si>
  <si>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</si>
  <si>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</si>
  <si>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</si>
  <si>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</si>
  <si>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</si>
  <si>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</si>
  <si>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</si>
  <si>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</si>
  <si>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</si>
  <si>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</si>
  <si>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</si>
  <si>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</si>
  <si>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</si>
  <si>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</si>
  <si>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</si>
  <si>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</si>
  <si>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</si>
  <si>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</si>
  <si>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</si>
  <si>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3.2</t>
  </si>
  <si>
    <t>5.2</t>
  </si>
  <si>
    <t>6.1</t>
  </si>
  <si>
    <t>7.1</t>
  </si>
  <si>
    <t>7.2</t>
  </si>
  <si>
    <t>Задача № 2.  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</si>
  <si>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2023 год</t>
  </si>
  <si>
    <t>Х</t>
  </si>
  <si>
    <t>1.3</t>
  </si>
  <si>
    <t>2.8</t>
  </si>
  <si>
    <t>балл</t>
  </si>
  <si>
    <t>министерство финансов Красноярского края</t>
  </si>
  <si>
    <t>2.1.1</t>
  </si>
  <si>
    <t>2.1.2</t>
  </si>
  <si>
    <t>2.2.1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</si>
  <si>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</si>
  <si>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</si>
  <si>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Перечень целевых индикаторов подпрограммы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</si>
  <si>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</si>
  <si>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</si>
  <si>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</si>
  <si>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</si>
  <si>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1.5.1</t>
  </si>
  <si>
    <t>1.5.2</t>
  </si>
  <si>
    <t>Доля  детей школьного возраста, охваченных организованным летним отдыхом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</si>
  <si>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г. Канска (с учетом групп кратковременного пребывания)</t>
  </si>
  <si>
    <t xml:space="preserve">Отношение среднего балла ЕГЭ (в расчете на 1 предмет) в 10 % общеобразовательных учреждений г. Канска с лучшими результатами ЕГЭ к среднему баллу ЕГЭ (в расчете на 1 предмет) в 10 % общеобразовательных учреждений г. Канска с худшими результатами ЕГЭ
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</si>
  <si>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</si>
  <si>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Задача №7. Обеспечить психолого-педагогическую и социальную помощь детям, психолого-педагогическое и методическое сопровождение реализации основных общеобразовательных программ.</t>
  </si>
  <si>
    <t>Задача №6. Обеспечить развитие профессиональной компетентности педагогов, создать систему дополнительных стимулов повышения имиджа педагогической профессии средствами событийных  мероприятий и конкурсного движения.</t>
  </si>
  <si>
    <t xml:space="preserve">Задача №5. Обеспечить безопасный, качественный отдых и оздоровление детей в летний период. </t>
  </si>
  <si>
    <t>1.1.1</t>
  </si>
  <si>
    <t>1.1.2</t>
  </si>
  <si>
    <t>1.1.3</t>
  </si>
  <si>
    <t>1.2.1</t>
  </si>
  <si>
    <t>1.2.3</t>
  </si>
  <si>
    <t>1.2.4</t>
  </si>
  <si>
    <t>1.2.5</t>
  </si>
  <si>
    <t>1.2.6</t>
  </si>
  <si>
    <t>1.7.1</t>
  </si>
  <si>
    <t>1.7.2</t>
  </si>
  <si>
    <t>1.2.7</t>
  </si>
  <si>
    <t>1.2.8</t>
  </si>
  <si>
    <t>1.3.1</t>
  </si>
  <si>
    <t>1.3.2</t>
  </si>
  <si>
    <t>1.4.1</t>
  </si>
  <si>
    <t>1.6.1</t>
  </si>
  <si>
    <t xml:space="preserve">Подпрограмма 2 «Обеспечение реализации муниципальной программы и прочие мероприятия в области образования» </t>
  </si>
  <si>
    <t>Задача №2. Создать условия для эффективного управления системой образования города Канска</t>
  </si>
  <si>
    <t>Удельный вес воспитанников дошкольных образовательных учреждений, расположенных на территории г. Канска,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г. Канска</t>
  </si>
  <si>
    <t xml:space="preserve">Доля муниципальных общеобразовательных учреждений г.Канска,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 
</t>
  </si>
  <si>
    <t xml:space="preserve">Доля муниципальных общеобразовательных учреждений, реализующих программы общего образования, имеющих физкультурный зал, в общей численности муниципальных образовательных учреждений, реализующих программы общего образования </t>
  </si>
  <si>
    <t>Доля выпускников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</si>
  <si>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</t>
  </si>
  <si>
    <t>Доля детей с ограниченными возможностями здоровья, обучающихся в общеобразовательных учреждениях, имеющих лицензию и аккредитованных  по программам специальных (коррекционных) образовательных школ, от количества детей данной категории, обучающихся в общеобразовательных учреждениях</t>
  </si>
  <si>
    <t>Удельный вес общеобразовательных учреждений, оценка деятельности которых, а также  руководителей и основных категорий работников которых осуществляется на основании показателей эффективности деятельности подведомственных муниципальных общеобразовательных учреждений</t>
  </si>
  <si>
    <t xml:space="preserve">Удельный вес муниципальных учреждений дополнительного образования г.Канска, оценка деятельности которых,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учреждений дополнительного образования </t>
  </si>
  <si>
    <t xml:space="preserve">Удельный вес численности учителей 
в возрасте до 30 лет в общей численности учителей общеобразовательных учреждений г.Канска
</t>
  </si>
  <si>
    <t>Количество  детей в возрасте от 0 до 3 лет, охваченных психолого-педагогической и социальной помощью</t>
  </si>
  <si>
    <t>Доля  детей в возрасте от 3 до 18 лет с ограниченными возможностями здоровья, охваченных психолого-педагогической и социальной помощью, от общей численности  детей такой категории, проживающих в городе Канске</t>
  </si>
  <si>
    <t xml:space="preserve">Доля  обучающихся общеобразовательных учреждений, охваченных психолого-педагогической и социальной помощью, от общей численности  обучающихся общеобразовательных учреждений </t>
  </si>
  <si>
    <t>министерство образования и науки Красноярского края</t>
  </si>
  <si>
    <t>Задача №2. Обеспечить методическое, информационное и инженерно-техническое сопровождение деятельности муниципальных образовательных учреждений, ведение бухгалтерского, статистического и налогового учета муниципальных бюджетных и муниципальных автономных образоваетельных учреждений, организацию контроля за деятельностью муниципальных образовательных учреждений города Канска</t>
  </si>
  <si>
    <t>Ведомтсвенная отчетность</t>
  </si>
  <si>
    <t xml:space="preserve">Удельный вес дошкольных образовательных учреждений г. Канска, 
оценка деятельности которых,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учреждений 
</t>
  </si>
  <si>
    <t xml:space="preserve">Подпрограмма 1 «Развитие общего и дополнительного образования детей» </t>
  </si>
  <si>
    <t>Задача № 3. Обеспечить предоставление дополнительного  образования, в том числе за счет разработки и реализации современных образовательных программ, дистанционных и сетевых форм их реализации</t>
  </si>
  <si>
    <t>Задача №4. Содействовать выявлению и поддержке одаренных детей.</t>
  </si>
  <si>
    <t>чел.</t>
  </si>
  <si>
    <t xml:space="preserve">Прогноз сводных показателей муниципальных заданий
 </t>
  </si>
  <si>
    <t>Наименование услуги, показателя объема услуги (работы)</t>
  </si>
  <si>
    <t>Значение показателя объема услуги (работы)</t>
  </si>
  <si>
    <t>Расходы городского бюджета на оказание (выполнение) муниципальной услуги (работы), тыс. руб.</t>
  </si>
  <si>
    <t>мероприятие 1.1.2.  Обеспечение деятельности (оказание услуг) подведомственных учреждений (дошкольное образование)</t>
  </si>
  <si>
    <t>мероприятие 1.2.3.  Обеспечение деятельности (оказание услуг) подведомственных учреждений (общеобразовательные учреждения)</t>
  </si>
  <si>
    <t>мероприятие 1.3.1. «Обеспечение деятельности (оказание услуг) подведомственных учреждений» (дополнительное образование)</t>
  </si>
  <si>
    <t xml:space="preserve">Удельный вес численности населения в возрасте 5-18 лет, охваченного образованием, в общей численности населения в возрасте 5-18 лет </t>
  </si>
  <si>
    <t xml:space="preserve">Охват детей в возрасте 5–18 лет охваченных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 </t>
  </si>
  <si>
    <t>мест</t>
  </si>
  <si>
    <t>проверка вес показателя</t>
  </si>
  <si>
    <t xml:space="preserve">Доля своевременно и качественно исполненных годовых статистических отчетов  </t>
  </si>
  <si>
    <t xml:space="preserve">Доля реализованных мероприятий методического характера от внесенных в перспективный годовой план МКУ "УО администрации г.Канска" </t>
  </si>
  <si>
    <t xml:space="preserve">Доля подведомственных автономных и бюджетных образовательных учреждений, в отношении которых в установленные сроки обеспечено формирование муниципального задания в соответствии с позициями программы,  обеспечен контроль за его исполнением и оценка его исполнения   </t>
  </si>
  <si>
    <t xml:space="preserve">Доля подведомственных автономных и бюджетных образовательных учреждений в отношении которых в установленные сроки обеспечение формирование  плана финансово-хозяйственной деятельности в соответствии с позициями программы, обеспечен контроль за его исполнением и оценка его исполнения   </t>
  </si>
  <si>
    <t>отчет об исполнении</t>
  </si>
  <si>
    <t>Доля образовательных учреждении, устранивших предписания контролирующих органов и принятых к началу нового учебного года</t>
  </si>
  <si>
    <t>Информация о распределении планируемых расходов по отдельным мероприятиям программы, подпрограммам программы</t>
  </si>
  <si>
    <t xml:space="preserve">Статус 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</si>
  <si>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</si>
  <si>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</si>
  <si>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</si>
  <si>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</si>
  <si>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</si>
  <si>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</si>
  <si>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</si>
  <si>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</si>
  <si>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Итого на период</t>
  </si>
  <si>
    <t>Муниципальная  программа</t>
  </si>
  <si>
    <t>всего расходное обязательство по программе</t>
  </si>
  <si>
    <t>в том числе по ГРБС:</t>
  </si>
  <si>
    <t xml:space="preserve">МКУ «Управление образования администрации г. Канска» </t>
  </si>
  <si>
    <t>906</t>
  </si>
  <si>
    <t>Подпрограмма 1</t>
  </si>
  <si>
    <t>«Развитие  общего и дополнительного образования детей»</t>
  </si>
  <si>
    <t>Подпрограмма 2</t>
  </si>
  <si>
    <t xml:space="preserve">«Обеспечение реализации муниципальной программы и прочие мероприятия в области образования» </t>
  </si>
  <si>
    <t>Информация о ресурсном обеспечении и прогнозной оценке расходов на реализацию целей  программы  с учетом источников финансирования, в том числе по уровням бюджетной системы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</si>
  <si>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</si>
  <si>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</si>
  <si>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</si>
  <si>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 
(тыс. руб.), годы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</si>
  <si>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</si>
  <si>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</si>
  <si>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</si>
  <si>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</si>
  <si>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</si>
  <si>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</si>
  <si>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</si>
  <si>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 xml:space="preserve">Подпрограмма 1 </t>
  </si>
  <si>
    <t xml:space="preserve">Подпрограмма 2 </t>
  </si>
  <si>
    <t xml:space="preserve"> </t>
  </si>
  <si>
    <t>Перечень мероприятий подпрограммы с указанием объема средств на их реализацию и ожидаемых результатов</t>
  </si>
  <si>
    <t xml:space="preserve">Цели, задачи, мероприятия </t>
  </si>
  <si>
    <t>Ожидаемый результат от реализации подпрограммного мероприятия 
(в натуральном выражении)</t>
  </si>
  <si>
    <t>Задача № 1   Обеспечить доступность дошкольного образования, соответствующего единому стандарту качества дошкольного образования</t>
  </si>
  <si>
    <t>07 01</t>
  </si>
  <si>
    <t>0117588</t>
  </si>
  <si>
    <t>*</t>
  </si>
  <si>
    <t xml:space="preserve">Обеспечение деятельности (оказание услуг) подведомственных учреждений </t>
  </si>
  <si>
    <t>МКУ «Управление образования администрации г. Канска»</t>
  </si>
  <si>
    <t>0110071</t>
  </si>
  <si>
    <t>Софинансирование по выплатам 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за счет средств местного бюджета</t>
  </si>
  <si>
    <t>обеспечены выплаты 100% работникам данной категории</t>
  </si>
  <si>
    <t>1.1.4</t>
  </si>
  <si>
    <t xml:space="preserve">Выплаты 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</si>
  <si>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>1.1.5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</si>
  <si>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</si>
  <si>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0111021</t>
  </si>
  <si>
    <t>обеспечен уровень заработной платы работников бюджетной сферы не ниже минимального размера оплаты труда</t>
  </si>
  <si>
    <t>1.1.6</t>
  </si>
  <si>
    <t>0117554</t>
  </si>
  <si>
    <t>без взимания родительской платы в муниципальных дошкольных образовательных учреждениях (группах) будет содержаться 100% детей соответствующей  категории</t>
  </si>
  <si>
    <t>1.1.7</t>
  </si>
  <si>
    <t>Осуществление государственных полномочий по выплате и доставке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</si>
  <si>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0117556</t>
  </si>
  <si>
    <t>1.1.8</t>
  </si>
  <si>
    <t>ввод  дополнительных 95 мест для детей дошкольного возраста в 2014 году</t>
  </si>
  <si>
    <t>1.1.9</t>
  </si>
  <si>
    <t>приведены в соответствие с требованиями условия в ДОУ</t>
  </si>
  <si>
    <t>1.1.10</t>
  </si>
  <si>
    <t>Персональные выплаты, устанавливаемые в целях повышения оплаты труда молодым специалистам</t>
  </si>
  <si>
    <t>0111031</t>
  </si>
  <si>
    <t>1.1.11</t>
  </si>
  <si>
    <t>Итого по задаче 1</t>
  </si>
  <si>
    <t>Задача № 2   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</si>
  <si>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07 02</t>
  </si>
  <si>
    <t>1.2.2</t>
  </si>
  <si>
    <t>0117564</t>
  </si>
  <si>
    <t xml:space="preserve">100% обеспечен охват детей услугой </t>
  </si>
  <si>
    <t>Обеспечение деятельности (оказание услуг) подведомственных учреждений</t>
  </si>
  <si>
    <t>обеспечена деятельность ОУ</t>
  </si>
  <si>
    <t xml:space="preserve">Осуществление государственных полномочий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</t>
  </si>
  <si>
    <t>0117566</t>
  </si>
  <si>
    <t>100% детей из из малообеспеченных семей получают бесплатное школьное питание</t>
  </si>
  <si>
    <t>Итого по задаче 2</t>
  </si>
  <si>
    <t xml:space="preserve">70% детей в возрасте от 5 до 18 лет получат услуги дополнительного образования ежегодно в муниципальных учреждениях
</t>
  </si>
  <si>
    <t>1.3.3</t>
  </si>
  <si>
    <t>Улучшение и обновление материальной технической базы: спортивно-технической, научно-технической направленности</t>
  </si>
  <si>
    <t>Итого по задаче 3</t>
  </si>
  <si>
    <t>Задача № 4.  Содействовать выявлению и поддержке одаренных детей</t>
  </si>
  <si>
    <t>83% школьников - участников мероприятий</t>
  </si>
  <si>
    <t>Итого по задаче 4</t>
  </si>
  <si>
    <t>Задача № 5.  Обеспечить безопасный, качественный отдых и оздоровление детей</t>
  </si>
  <si>
    <t>07 07</t>
  </si>
  <si>
    <t xml:space="preserve">Организован отдых и оздоровление в летний период в загородных лагерях и лагерях с дневным пребыванием в ОУ для 50,7% 
</t>
  </si>
  <si>
    <t>1.5.3</t>
  </si>
  <si>
    <t>1.5.4</t>
  </si>
  <si>
    <t>Интенсивные школы, спортивно-туристические  походы, учебно-тренировочные, водные походы и т.д.</t>
  </si>
  <si>
    <t>1.5.5</t>
  </si>
  <si>
    <t xml:space="preserve">Оплата стоимости набора продуктов питания или готовых блюд и их транспортировки в лагерях с дневным пребыванием детей </t>
  </si>
  <si>
    <t>0117582</t>
  </si>
  <si>
    <t>1.5.6</t>
  </si>
  <si>
    <t xml:space="preserve"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</t>
  </si>
  <si>
    <t>0117583</t>
  </si>
  <si>
    <t>1.5.7</t>
  </si>
  <si>
    <t>1.5.8</t>
  </si>
  <si>
    <t>0117585</t>
  </si>
  <si>
    <t>1.5.9</t>
  </si>
  <si>
    <t>1.5.10</t>
  </si>
  <si>
    <t>Итого по задаче 5</t>
  </si>
  <si>
    <t>Задача № 6.   Обеспечить развитие профессиональной компетентности педагогов, создание дополнительных стимулов повышения имиджа педагогической профессии средствами событийных  мероприятий и конкурсного движения</t>
  </si>
  <si>
    <t>Региональные финалы Всероссийского конкурса педагогического мастерства по гуманитарному направлению и начальной школе, Всероссийского конкурса педагогического мастерства по естественно-научному направлению, дополнительному и дошкольному образованию</t>
  </si>
  <si>
    <t>07 09</t>
  </si>
  <si>
    <t>реализован план мероприятий, обеспечено привлечение не менее 17% педагогов до 30 лет</t>
  </si>
  <si>
    <t>1.6.3</t>
  </si>
  <si>
    <t>1.6.6</t>
  </si>
  <si>
    <t>1.6.9</t>
  </si>
  <si>
    <t>Учреждение Премий Главы города педагогам за высокие образовательные достижения обучаемых</t>
  </si>
  <si>
    <t>Итого по задаче 6</t>
  </si>
  <si>
    <t>Задача № 7. Обеспечить психолого-педагогическую и социальную помощь детям, психолого-педагогическое и методическое сопровождение реализации основных общеобразовательных программ.</t>
  </si>
  <si>
    <t>обеспечено сопровождение детей в ОВЗ</t>
  </si>
  <si>
    <t>Итого по задаче 7</t>
  </si>
  <si>
    <t>Всего по подпрограмме</t>
  </si>
  <si>
    <t>* - коды бюджетной классификации будут присвоены позже</t>
  </si>
  <si>
    <t xml:space="preserve">Софинансирование на реконструкцию и капитальный ремонт зданий под дошкольные образовательные учреждения, реконструкцию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приобретения оборудования, мебели 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</si>
  <si>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(перспективные планы, оценка готовности, устранение замечаний контролирующих органов)</t>
  </si>
  <si>
    <t xml:space="preserve"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</si>
  <si>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Софинансирование оплаты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за счет местного бюджета</t>
  </si>
  <si>
    <t>Ожидаемый результат от реализации подпрограммного мероприятия (в натуральном выражении)</t>
  </si>
  <si>
    <t>Цель: создать условия для эффективного управления отраслью</t>
  </si>
  <si>
    <t>Руководство и управление в сфере установленных функций органов местного самоуправления</t>
  </si>
  <si>
    <t>0120031</t>
  </si>
  <si>
    <t>Обеспечено управление отраслью в соответствии с нормативом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</si>
  <si>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</si>
  <si>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0127552</t>
  </si>
  <si>
    <t>Обеспечена деятельность подведомственных учреждений</t>
  </si>
  <si>
    <r>
      <t xml:space="preserve">Приложение № 1 </t>
    </r>
    <r>
      <rPr>
        <sz val="12"/>
        <color indexed="8"/>
        <rFont val="Times New Roman"/>
        <family val="1"/>
      </rPr>
      <t xml:space="preserve">
к подпрограмме 1 «Развитие общего и дополнительного образования»</t>
    </r>
  </si>
  <si>
    <r>
      <t xml:space="preserve">Приложение № 1 </t>
    </r>
    <r>
      <rPr>
        <sz val="12"/>
        <color indexed="8"/>
        <rFont val="Times New Roman"/>
        <family val="1"/>
      </rPr>
      <t xml:space="preserve">
к Паспорту муниципальной программы «Развитие образования» на 2014-2016 годы</t>
    </r>
  </si>
  <si>
    <r>
      <t xml:space="preserve">Приложение № 2 </t>
    </r>
    <r>
      <rPr>
        <sz val="12"/>
        <color indexed="8"/>
        <rFont val="Times New Roman"/>
        <family val="1"/>
      </rPr>
      <t xml:space="preserve">
к Паспорту муниципальной программы «Развитие образования» на 2014-2016 годы</t>
    </r>
  </si>
  <si>
    <r>
      <rPr>
        <sz val="14"/>
        <color indexed="8"/>
        <rFont val="Times New Roman"/>
        <family val="1"/>
      </rPr>
      <t xml:space="preserve">Приложение № 1 </t>
    </r>
    <r>
      <rPr>
        <sz val="12"/>
        <color indexed="8"/>
        <rFont val="Times New Roman"/>
        <family val="1"/>
      </rPr>
      <t xml:space="preserve">
к муниципальной программе «Развитие образования» на 2014-2016 годы</t>
    </r>
  </si>
  <si>
    <r>
      <rPr>
        <sz val="14"/>
        <color indexed="8"/>
        <rFont val="Times New Roman"/>
        <family val="1"/>
      </rPr>
      <t>Приложение № 2</t>
    </r>
    <r>
      <rPr>
        <sz val="12"/>
        <color indexed="8"/>
        <rFont val="Times New Roman"/>
        <family val="1"/>
      </rPr>
      <t xml:space="preserve">
к муниципальной программе «Развитие образования» на 2014-2016 годы</t>
    </r>
  </si>
  <si>
    <r>
      <rPr>
        <sz val="14"/>
        <color indexed="8"/>
        <rFont val="Times New Roman"/>
        <family val="1"/>
      </rPr>
      <t>Приложение № 3</t>
    </r>
    <r>
      <rPr>
        <sz val="12"/>
        <color indexed="8"/>
        <rFont val="Times New Roman"/>
        <family val="1"/>
      </rPr>
      <t xml:space="preserve">
к муниципальной программе "Развитие образования" на 2014-2016 годы</t>
    </r>
  </si>
  <si>
    <t xml:space="preserve">Приложение № 1 
к подпрограмме 2 «Обеспечение реализации муниципальной программы и прочие мероприятия в области образования» </t>
  </si>
  <si>
    <r>
      <t xml:space="preserve">Приложение № 2
</t>
    </r>
    <r>
      <rPr>
        <sz val="12"/>
        <color indexed="8"/>
        <rFont val="Times New Roman"/>
        <family val="1"/>
      </rPr>
      <t xml:space="preserve">к подпрограмме 2 «Обеспечение реализации муниципальной программы и прочие мероприятия в области образования» </t>
    </r>
  </si>
  <si>
    <t>5</t>
  </si>
  <si>
    <t>Задача №1. Создать в системе общего и дополнительного образования равные возможности для современного качественного образования, социализации детей, отдыха и оздоровления детей в летний период.</t>
  </si>
  <si>
    <t>Задача № 1.   Обеспечить доступность дошкольного образования, соответствующего единому стандарту качества дошкольного образования.</t>
  </si>
  <si>
    <t>1.2.9</t>
  </si>
  <si>
    <t>1.4</t>
  </si>
  <si>
    <t>2.2</t>
  </si>
  <si>
    <t>2.9</t>
  </si>
  <si>
    <t>2.10</t>
  </si>
  <si>
    <t>2.11</t>
  </si>
  <si>
    <t>2.12</t>
  </si>
  <si>
    <t>4.1</t>
  </si>
  <si>
    <t>2024 год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</si>
  <si>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</si>
  <si>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</si>
  <si>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</si>
  <si>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</si>
  <si>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</si>
  <si>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</si>
  <si>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</si>
  <si>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</si>
  <si>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</si>
  <si>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</si>
  <si>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</si>
  <si>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</si>
  <si>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</si>
  <si>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</si>
  <si>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</si>
  <si>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</si>
  <si>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</si>
  <si>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</si>
  <si>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</si>
  <si>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</si>
  <si>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 xml:space="preserve"> «Развитие образования» на 2014-2016 годы</t>
  </si>
  <si>
    <t>Показатель объема услуги: количество воспитанников</t>
  </si>
  <si>
    <t>Показатель объема услуги: количество учащихся</t>
  </si>
  <si>
    <t>Показатель объема услуги: количество учащихся, охваченных отдыхом, организованным учреждением</t>
  </si>
  <si>
    <t>Наименование услуги и ее содержание: услуга по организации отдыха детей в каникулярное время (организация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транспортировка)</t>
  </si>
  <si>
    <t>Цель: обеспечить высокое качество образования, соответствующее потребностям граждан и перспективным задачам развития экономики города Канска, организовать отдых и оздоровление детей в летний период.</t>
  </si>
  <si>
    <t>Софинансирование капитального строительства двухэтажной вставки между зданием по ул.40 лет Октября,№ 33/2 и зданием по ул.Цимлянская,№2</t>
  </si>
  <si>
    <t>создание безопасных и комфортных условий в ОУ</t>
  </si>
  <si>
    <t>1.6.10</t>
  </si>
  <si>
    <t>Софинансирование по реконструкции здания МБОУ «Средняя общеобразовательная школа № 21»</t>
  </si>
  <si>
    <t>Организация летнего отдыха, оздоровления и занятости детей и подростков города Канска в ДОЛ «Огонек»</t>
  </si>
  <si>
    <t>Организация палаточного лагеря на спортивно-туристической базе «Чайка»</t>
  </si>
  <si>
    <t>Муниципальный этап Всероссийского конкурса «Учитель года», Муниципальный конкурс проектов молодых специалистов «Молодые учителя-новой школе»</t>
  </si>
  <si>
    <t>Городской праздник «День учителя» «День воспитателя и дошкольных работников», Проведение городского Педагогического бала</t>
  </si>
  <si>
    <t>Конференция педагогических работников восточного образовательного округа «Инновационный опыт - основа системных изменений» ,  «Опыт введения ФГТ в практику работы»,   Городской Августовский педагогический совет</t>
  </si>
  <si>
    <t xml:space="preserve">Подготовка и обеспечение своевременного доведения  лимитов бюджетных обязательств до подведомственных учреждений, предусмотренных законом о бюджете за отчетный год в первоначальной редакции 
</t>
  </si>
  <si>
    <t>Задача №1. Организовать деятельность органа управления образованием и учреждений, обеспечивающих деятельность образовательных учреждений, направленную на эффективное управление системой образования города Канска.</t>
  </si>
  <si>
    <r>
      <t>П</t>
    </r>
    <r>
      <rPr>
        <sz val="14"/>
        <rFont val="Times New Roman"/>
        <family val="1"/>
      </rPr>
      <t xml:space="preserve">риложение № 2 </t>
    </r>
    <r>
      <rPr>
        <sz val="10"/>
        <rFont val="Times New Roman"/>
        <family val="1"/>
      </rPr>
      <t xml:space="preserve">
</t>
    </r>
    <r>
      <rPr>
        <sz val="12"/>
        <rFont val="Times New Roman"/>
        <family val="1"/>
      </rPr>
      <t>к подпрограмме 1 «Развитие общего и дополнительного образования»</t>
    </r>
  </si>
  <si>
    <t>1.1.12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</si>
  <si>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</t>
  </si>
  <si>
    <t>УАСИ администрации г. Канска</t>
  </si>
  <si>
    <t>1.5.11</t>
  </si>
  <si>
    <t>1.5.12</t>
  </si>
  <si>
    <t xml:space="preserve">Оздоровление детей за счет средств городского бюджета </t>
  </si>
  <si>
    <t>Поступление денежных пожертвований</t>
  </si>
  <si>
    <t>Софинансирование субсидии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</t>
  </si>
  <si>
    <t>1.2.10</t>
  </si>
  <si>
    <t>Управление архитектуры, строительства, инвестиций администрации города Канска</t>
  </si>
  <si>
    <t>МКУ "Управление образования администрации г. Канска"</t>
  </si>
  <si>
    <t>Цель подпрограммы: создать в системе общего и дополнительного образования равные возможности для современного качественного образования, социализации детей, отдыха и оздоровления детей в летний период.</t>
  </si>
  <si>
    <t>Цель подпрограммы: создать условия для эффективного управления системой образования города Канска</t>
  </si>
  <si>
    <t>Цель подпрограммы: создать в системе общего и дополнительного образования равные возможности для современного качественного образования, социализации детей, отдыха и оздоровления детей в летний период</t>
  </si>
  <si>
    <t xml:space="preserve">ликвидация очереди в ДОУ среди детей в  возрасте от 3 до 7 лет 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</si>
  <si>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</si>
  <si>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0701</t>
  </si>
  <si>
    <t>111</t>
  </si>
  <si>
    <t>112</t>
  </si>
  <si>
    <t>244</t>
  </si>
  <si>
    <t>611</t>
  </si>
  <si>
    <t>612</t>
  </si>
  <si>
    <t>621</t>
  </si>
  <si>
    <t>622</t>
  </si>
  <si>
    <t>852</t>
  </si>
  <si>
    <t>Выделение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обучающимся 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</si>
  <si>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1004</t>
  </si>
  <si>
    <t>313</t>
  </si>
  <si>
    <t>0119006</t>
  </si>
  <si>
    <t>414</t>
  </si>
  <si>
    <t>0118010</t>
  </si>
  <si>
    <t>Обеспечение деятельности (оказание услуг) подведомственных учреждений за счёт средств от приносящей доход деятельности</t>
  </si>
  <si>
    <t>0110081</t>
  </si>
  <si>
    <t>0118009</t>
  </si>
  <si>
    <t>0702</t>
  </si>
  <si>
    <t xml:space="preserve">Поступления денежных пожертвований </t>
  </si>
  <si>
    <t>0118017</t>
  </si>
  <si>
    <t>0118018</t>
  </si>
  <si>
    <t>Проведение II этапа (муниципальной) Всероссийской предметной олимпиады школьников, городской научно-практической конференции, Спартакиады "Школьная спортивная лига" фестиваль "Весенняя капель", Бал выпускников, Церемония чествования Главой города юных талантов</t>
  </si>
  <si>
    <t>0118019</t>
  </si>
  <si>
    <t>1003</t>
  </si>
  <si>
    <t>323</t>
  </si>
  <si>
    <t>916</t>
  </si>
  <si>
    <t>0119007</t>
  </si>
  <si>
    <t>без взимания родительской платы в муниципальных дошкольных образовательных учреждениях (группах) будет содержаться 100% детей соответствующей категории</t>
  </si>
  <si>
    <t>100% устранение замечаний контролирующих органов, реализация перспективных планов</t>
  </si>
  <si>
    <t>0707</t>
  </si>
  <si>
    <t>Организация отдыха, оздоровления и занятости детей в муниципальных загородных оздоровительных лагерях</t>
  </si>
  <si>
    <t>0118020</t>
  </si>
  <si>
    <t>0118021</t>
  </si>
  <si>
    <t>Безвозмездные поступления (взносы родителей за путёвки в детские оздоровительные лагеря)</t>
  </si>
  <si>
    <t>0118047</t>
  </si>
  <si>
    <t>0118048</t>
  </si>
  <si>
    <t>0118049</t>
  </si>
  <si>
    <t>Софинансирование субсидий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</si>
  <si>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0119009</t>
  </si>
  <si>
    <t>0119010</t>
  </si>
  <si>
    <t>0119011</t>
  </si>
  <si>
    <t>0119022</t>
  </si>
  <si>
    <t>0709</t>
  </si>
  <si>
    <t>1.7.3</t>
  </si>
  <si>
    <t xml:space="preserve">Персональные выплаты, устанавливаемые в целях повышения оплаты труда молодым специалистам </t>
  </si>
  <si>
    <t>привлечение молодых специалистов в ОУ</t>
  </si>
  <si>
    <t>0118022</t>
  </si>
  <si>
    <t>0118023</t>
  </si>
  <si>
    <t>0118024</t>
  </si>
  <si>
    <t>0118025</t>
  </si>
  <si>
    <t>0118026</t>
  </si>
  <si>
    <t>113</t>
  </si>
  <si>
    <t>121</t>
  </si>
  <si>
    <t>122</t>
  </si>
  <si>
    <t>0120071</t>
  </si>
  <si>
    <t>1.3.4</t>
  </si>
  <si>
    <t>И.В. Ставер</t>
  </si>
  <si>
    <t xml:space="preserve">И.о. начальника МКУ  «УО администрации г. Канска» </t>
  </si>
  <si>
    <t xml:space="preserve">И.о начальника МКУ  «УО администрации г. Канска» </t>
  </si>
  <si>
    <t>0119008</t>
  </si>
  <si>
    <t xml:space="preserve">Софинансирование субсидий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</t>
  </si>
  <si>
    <t xml:space="preserve">мероприятие 1.3.1. «Обеспечение деятельности (оказание услуг) подведомственных учреждений» </t>
  </si>
  <si>
    <t>1480 огонек</t>
  </si>
  <si>
    <t xml:space="preserve">Софинансирование субсидии на организацию отдыха оздоровления и занятости детей в муниципальных загородных оздоровительных лагерях 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</si>
</sst>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  <numFmt numFmtId="209" formatCode="?"/>
    <numFmt numFmtId="210" formatCode="_-* #,##0_р_._-;\-* #,##0_р_._-;_-* &quot;-&quot;?_р_._-;_-@_-"/>
    <numFmt numFmtId="211" formatCode="#,##0.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color indexed="9"/>
      <name val="Times New Roman"/>
      <family val="1"/>
    </font>
    <font>
      <sz val="8"/>
      <name val="Arial Narrow"/>
      <family val="2"/>
    </font>
    <font>
      <sz val="12"/>
      <color indexed="30"/>
      <name val="Times New Roman"/>
      <family val="1"/>
    </font>
    <font>
      <sz val="12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0" xfId="0" applyNumberFormat="1" applyFont="1" applyFill="1" applyAlignment="1">
      <alignment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2" fillId="0" borderId="0" xfId="53" applyFont="1" applyFill="1" applyAlignment="1">
      <alignment wrapText="1"/>
      <protection/>
    </xf>
    <xf numFmtId="0" fontId="11" fillId="0" borderId="0" xfId="53" applyFont="1" applyFill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top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/>
    </xf>
    <xf numFmtId="0" fontId="10" fillId="0" borderId="0" xfId="54" applyFont="1" applyFill="1" applyAlignment="1">
      <alignment horizontal="left" vertical="top" wrapText="1"/>
      <protection/>
    </xf>
    <xf numFmtId="0" fontId="10" fillId="0" borderId="0" xfId="54" applyFont="1" applyFill="1" applyAlignment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 indent="1"/>
    </xf>
    <xf numFmtId="0" fontId="10" fillId="0" borderId="10" xfId="0" applyFont="1" applyFill="1" applyBorder="1" applyAlignment="1">
      <alignment horizontal="left" vertical="top" wrapText="1" indent="2"/>
    </xf>
    <xf numFmtId="0" fontId="10" fillId="0" borderId="10" xfId="0" applyFont="1" applyFill="1" applyBorder="1" applyAlignment="1">
      <alignment horizontal="left" vertical="top" wrapText="1" indent="3"/>
    </xf>
    <xf numFmtId="0" fontId="1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/>
    </xf>
    <xf numFmtId="20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 textRotation="90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4" fontId="4" fillId="0" borderId="10" xfId="43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0" fontId="11" fillId="0" borderId="0" xfId="53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top" wrapText="1"/>
    </xf>
    <xf numFmtId="174" fontId="19" fillId="0" borderId="0" xfId="68" applyNumberFormat="1" applyFont="1" applyFill="1" applyBorder="1" applyAlignment="1">
      <alignment horizontal="left" vertical="top"/>
    </xf>
    <xf numFmtId="174" fontId="2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4" fillId="15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209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54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190" fontId="4" fillId="0" borderId="13" xfId="0" applyNumberFormat="1" applyFont="1" applyFill="1" applyBorder="1" applyAlignment="1">
      <alignment horizontal="right" vertical="top" wrapText="1"/>
    </xf>
    <xf numFmtId="190" fontId="4" fillId="0" borderId="10" xfId="0" applyNumberFormat="1" applyFont="1" applyFill="1" applyBorder="1" applyAlignment="1">
      <alignment horizontal="right" vertical="top" wrapText="1"/>
    </xf>
    <xf numFmtId="203" fontId="4" fillId="0" borderId="10" xfId="0" applyNumberFormat="1" applyFont="1" applyFill="1" applyBorder="1" applyAlignment="1">
      <alignment horizontal="left" vertical="top"/>
    </xf>
    <xf numFmtId="203" fontId="4" fillId="0" borderId="10" xfId="0" applyNumberFormat="1" applyFont="1" applyFill="1" applyBorder="1" applyAlignment="1">
      <alignment horizontal="right" vertical="top" wrapText="1"/>
    </xf>
    <xf numFmtId="190" fontId="4" fillId="0" borderId="10" xfId="0" applyNumberFormat="1" applyFont="1" applyFill="1" applyBorder="1" applyAlignment="1">
      <alignment horizontal="right" vertical="top"/>
    </xf>
    <xf numFmtId="203" fontId="4" fillId="0" borderId="10" xfId="66" applyNumberFormat="1" applyFont="1" applyFill="1" applyBorder="1" applyAlignment="1">
      <alignment horizontal="center" vertical="center" wrapText="1"/>
    </xf>
    <xf numFmtId="203" fontId="4" fillId="0" borderId="10" xfId="0" applyNumberFormat="1" applyFont="1" applyFill="1" applyBorder="1" applyAlignment="1">
      <alignment horizontal="center" vertical="center"/>
    </xf>
    <xf numFmtId="203" fontId="4" fillId="0" borderId="1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left" vertical="top"/>
    </xf>
    <xf numFmtId="172" fontId="39" fillId="0" borderId="0" xfId="0" applyNumberFormat="1" applyFont="1" applyFill="1" applyAlignment="1">
      <alignment horizontal="left" vertical="top"/>
    </xf>
    <xf numFmtId="172" fontId="21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right" vertical="top" wrapText="1"/>
    </xf>
    <xf numFmtId="20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 wrapText="1"/>
    </xf>
    <xf numFmtId="174" fontId="4" fillId="0" borderId="10" xfId="0" applyNumberFormat="1" applyFont="1" applyFill="1" applyBorder="1" applyAlignment="1">
      <alignment horizontal="right" vertical="top"/>
    </xf>
    <xf numFmtId="203" fontId="4" fillId="0" borderId="10" xfId="0" applyNumberFormat="1" applyFont="1" applyFill="1" applyBorder="1" applyAlignment="1">
      <alignment horizontal="right" vertical="top"/>
    </xf>
    <xf numFmtId="174" fontId="4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Fill="1" applyBorder="1" applyAlignment="1">
      <alignment horizontal="right" vertical="top"/>
    </xf>
    <xf numFmtId="187" fontId="4" fillId="0" borderId="10" xfId="0" applyNumberFormat="1" applyFont="1" applyFill="1" applyBorder="1" applyAlignment="1">
      <alignment horizontal="right" vertical="center" wrapText="1"/>
    </xf>
    <xf numFmtId="187" fontId="4" fillId="0" borderId="10" xfId="66" applyNumberFormat="1" applyFont="1" applyFill="1" applyBorder="1" applyAlignment="1">
      <alignment horizontal="right" vertical="center" wrapText="1"/>
    </xf>
    <xf numFmtId="190" fontId="4" fillId="0" borderId="10" xfId="0" applyNumberFormat="1" applyFont="1" applyFill="1" applyBorder="1" applyAlignment="1">
      <alignment vertical="top" wrapText="1"/>
    </xf>
    <xf numFmtId="190" fontId="4" fillId="0" borderId="10" xfId="0" applyNumberFormat="1" applyFont="1" applyFill="1" applyBorder="1" applyAlignment="1">
      <alignment vertical="top"/>
    </xf>
    <xf numFmtId="203" fontId="4" fillId="0" borderId="10" xfId="0" applyNumberFormat="1" applyFont="1" applyFill="1" applyBorder="1" applyAlignment="1">
      <alignment vertical="top"/>
    </xf>
    <xf numFmtId="174" fontId="4" fillId="0" borderId="10" xfId="0" applyNumberFormat="1" applyFont="1" applyFill="1" applyBorder="1" applyAlignment="1">
      <alignment vertical="top"/>
    </xf>
    <xf numFmtId="203" fontId="4" fillId="0" borderId="10" xfId="0" applyNumberFormat="1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54" applyFont="1" applyFill="1" applyAlignment="1">
      <alignment horizontal="left" vertical="top" wrapText="1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left" vertical="top" wrapText="1"/>
      <protection/>
    </xf>
    <xf numFmtId="0" fontId="10" fillId="0" borderId="0" xfId="53" applyFont="1" applyFill="1" applyAlignment="1">
      <alignment horizontal="left" vertical="top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0" fillId="0" borderId="0" xfId="55" applyFont="1" applyFill="1" applyAlignment="1">
      <alignment horizontal="left" vertical="top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180" fontId="10" fillId="0" borderId="0" xfId="0" applyNumberFormat="1" applyFont="1" applyFill="1" applyBorder="1" applyAlignment="1">
      <alignment horizontal="left" vertical="top" wrapText="1"/>
    </xf>
    <xf numFmtId="0" fontId="13" fillId="0" borderId="0" xfId="54" applyFont="1" applyFill="1" applyAlignment="1">
      <alignment horizontal="left" vertical="top" wrapText="1"/>
      <protection/>
    </xf>
    <xf numFmtId="49" fontId="14" fillId="0" borderId="17" xfId="0" applyNumberFormat="1" applyFont="1" applyFill="1" applyBorder="1" applyAlignment="1">
      <alignment horizontal="center" vertical="top" wrapText="1"/>
    </xf>
    <xf numFmtId="20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20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44" fontId="4" fillId="0" borderId="10" xfId="43" applyFont="1" applyFill="1" applyBorder="1" applyAlignment="1">
      <alignment horizontal="left" vertical="top" wrapText="1"/>
    </xf>
    <xf numFmtId="44" fontId="4" fillId="0" borderId="10" xfId="43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horizontal="center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209" fontId="4" fillId="0" borderId="19" xfId="0" applyNumberFormat="1" applyFont="1" applyFill="1" applyBorder="1" applyAlignment="1" applyProtection="1">
      <alignment horizontal="left" vertical="top" wrapText="1"/>
      <protection/>
    </xf>
    <xf numFmtId="209" fontId="4" fillId="0" borderId="11" xfId="0" applyNumberFormat="1" applyFont="1" applyFill="1" applyBorder="1" applyAlignment="1" applyProtection="1">
      <alignment horizontal="left" vertical="top" wrapText="1"/>
      <protection/>
    </xf>
    <xf numFmtId="209" fontId="4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left" vertical="top"/>
    </xf>
    <xf numFmtId="49" fontId="14" fillId="0" borderId="17" xfId="0" applyNumberFormat="1" applyFont="1" applyFill="1" applyBorder="1" applyAlignment="1">
      <alignment horizontal="center" vertical="center" wrapText="1"/>
    </xf>
    <xf numFmtId="11" fontId="10" fillId="0" borderId="16" xfId="0" applyNumberFormat="1" applyFont="1" applyFill="1" applyBorder="1" applyAlignment="1">
      <alignment horizontal="left" vertical="center" wrapText="1"/>
    </xf>
    <xf numFmtId="11" fontId="10" fillId="0" borderId="14" xfId="0" applyNumberFormat="1" applyFont="1" applyFill="1" applyBorder="1" applyAlignment="1">
      <alignment horizontal="left" vertical="center" wrapText="1"/>
    </xf>
    <xf numFmtId="11" fontId="10" fillId="0" borderId="15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приложения 3,4, подпрогр прил 2" xfId="54"/>
    <cellStyle name="Обычный 2_приложения3,4 к прогр." xfId="55"/>
    <cellStyle name="Обычный 2_приложениямои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75" zoomScaleSheetLayoutView="75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7" sqref="A47:K47"/>
    </sheetView>
  </sheetViews>
  <sheetFormatPr defaultColWidth="9.00390625" defaultRowHeight="12.75"/>
  <cols>
    <col min="1" max="1" width="5.00390625" style="30" customWidth="1"/>
    <col min="2" max="2" width="79.125" style="1" customWidth="1"/>
    <col min="3" max="3" width="9.75390625" style="1" customWidth="1"/>
    <col min="4" max="4" width="11.875" style="1" customWidth="1"/>
    <col min="5" max="5" width="12.875" style="1" customWidth="1"/>
    <col min="6" max="6" width="11.375" style="1" hidden="1" customWidth="1"/>
    <col min="7" max="7" width="8.125" style="1" customWidth="1"/>
    <col min="8" max="11" width="9.125" style="1" customWidth="1"/>
    <col min="12" max="12" width="9.00390625" style="1" customWidth="1"/>
    <col min="13" max="16384" width="9.125" style="1" customWidth="1"/>
  </cols>
  <sheetData>
    <row r="1" spans="1:11" ht="53.25" customHeight="1">
      <c r="A1" s="23"/>
      <c r="B1" s="35"/>
      <c r="C1" s="36"/>
      <c r="D1" s="92"/>
      <c r="E1" s="13"/>
      <c r="G1" s="158" t="s">
        <v>263</v>
      </c>
      <c r="H1" s="159"/>
      <c r="I1" s="159"/>
      <c r="J1" s="159"/>
      <c r="K1" s="159"/>
    </row>
    <row r="2" spans="1:11" ht="37.5" customHeight="1">
      <c r="A2" s="160" t="s">
        <v>61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25.5" customHeight="1">
      <c r="A3" s="161" t="s">
        <v>15</v>
      </c>
      <c r="B3" s="157" t="s">
        <v>26</v>
      </c>
      <c r="C3" s="157" t="s">
        <v>14</v>
      </c>
      <c r="D3" s="157" t="s">
        <v>24</v>
      </c>
      <c r="E3" s="157" t="s">
        <v>42</v>
      </c>
      <c r="F3" s="156" t="s">
        <v>30</v>
      </c>
      <c r="G3" s="156" t="s">
        <v>27</v>
      </c>
      <c r="H3" s="156" t="s">
        <v>28</v>
      </c>
      <c r="I3" s="156" t="s">
        <v>31</v>
      </c>
      <c r="J3" s="156" t="s">
        <v>32</v>
      </c>
      <c r="K3" s="156" t="s">
        <v>33</v>
      </c>
      <c r="L3" s="153" t="s">
        <v>125</v>
      </c>
    </row>
    <row r="4" spans="1:12" ht="25.5" customHeight="1">
      <c r="A4" s="161"/>
      <c r="B4" s="157"/>
      <c r="C4" s="157"/>
      <c r="D4" s="157"/>
      <c r="E4" s="157"/>
      <c r="F4" s="156"/>
      <c r="G4" s="156"/>
      <c r="H4" s="156"/>
      <c r="I4" s="156"/>
      <c r="J4" s="156"/>
      <c r="K4" s="156"/>
      <c r="L4" s="153"/>
    </row>
    <row r="5" spans="1:12" ht="25.5" customHeight="1">
      <c r="A5" s="161"/>
      <c r="B5" s="157"/>
      <c r="C5" s="157"/>
      <c r="D5" s="157"/>
      <c r="E5" s="157"/>
      <c r="F5" s="156"/>
      <c r="G5" s="156"/>
      <c r="H5" s="156"/>
      <c r="I5" s="156"/>
      <c r="J5" s="156"/>
      <c r="K5" s="156"/>
      <c r="L5" s="153"/>
    </row>
    <row r="6" spans="1:12" ht="40.5" customHeight="1">
      <c r="A6" s="154" t="s">
        <v>307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3"/>
    </row>
    <row r="7" spans="1:11" ht="31.5">
      <c r="A7" s="15">
        <v>1</v>
      </c>
      <c r="B7" s="28" t="s">
        <v>122</v>
      </c>
      <c r="C7" s="5" t="s">
        <v>10</v>
      </c>
      <c r="D7" s="14" t="s">
        <v>53</v>
      </c>
      <c r="E7" s="17" t="s">
        <v>7</v>
      </c>
      <c r="F7" s="31"/>
      <c r="G7" s="33">
        <v>85</v>
      </c>
      <c r="H7" s="33">
        <v>85.2</v>
      </c>
      <c r="I7" s="33">
        <v>85.4</v>
      </c>
      <c r="J7" s="33">
        <v>85.6</v>
      </c>
      <c r="K7" s="33">
        <v>85.8</v>
      </c>
    </row>
    <row r="8" spans="1:11" ht="83.25" customHeight="1">
      <c r="A8" s="15" t="s">
        <v>66</v>
      </c>
      <c r="B8" s="28" t="s">
        <v>71</v>
      </c>
      <c r="C8" s="5" t="s">
        <v>10</v>
      </c>
      <c r="D8" s="14" t="s">
        <v>53</v>
      </c>
      <c r="E8" s="17" t="s">
        <v>8</v>
      </c>
      <c r="F8" s="87">
        <v>80</v>
      </c>
      <c r="G8" s="5">
        <v>86.5</v>
      </c>
      <c r="H8" s="5">
        <v>90</v>
      </c>
      <c r="I8" s="5">
        <v>92.5</v>
      </c>
      <c r="J8" s="5">
        <v>92.5</v>
      </c>
      <c r="K8" s="4">
        <v>100</v>
      </c>
    </row>
    <row r="9" spans="1:11" ht="75" customHeight="1">
      <c r="A9" s="15" t="s">
        <v>43</v>
      </c>
      <c r="B9" s="25" t="s">
        <v>72</v>
      </c>
      <c r="C9" s="14"/>
      <c r="D9" s="14" t="s">
        <v>53</v>
      </c>
      <c r="E9" s="14" t="s">
        <v>8</v>
      </c>
      <c r="F9" s="14">
        <v>1.96</v>
      </c>
      <c r="G9" s="14">
        <v>1.42</v>
      </c>
      <c r="H9" s="14">
        <v>1.55</v>
      </c>
      <c r="I9" s="14">
        <v>1.55</v>
      </c>
      <c r="J9" s="14">
        <v>1.55</v>
      </c>
      <c r="K9" s="14">
        <v>1.55</v>
      </c>
    </row>
    <row r="10" spans="1:11" ht="57.75" customHeight="1">
      <c r="A10" s="15" t="s">
        <v>67</v>
      </c>
      <c r="B10" s="28" t="s">
        <v>73</v>
      </c>
      <c r="C10" s="5" t="s">
        <v>10</v>
      </c>
      <c r="D10" s="14" t="s">
        <v>53</v>
      </c>
      <c r="E10" s="14" t="s">
        <v>8</v>
      </c>
      <c r="F10" s="20">
        <v>60.5</v>
      </c>
      <c r="G10" s="20">
        <v>61</v>
      </c>
      <c r="H10" s="20">
        <v>72.22</v>
      </c>
      <c r="I10" s="20">
        <v>72.22</v>
      </c>
      <c r="J10" s="20">
        <v>77.78</v>
      </c>
      <c r="K10" s="20">
        <v>77.78</v>
      </c>
    </row>
    <row r="11" spans="1:11" ht="57.75" customHeight="1">
      <c r="A11" s="15" t="s">
        <v>270</v>
      </c>
      <c r="B11" s="34" t="s">
        <v>131</v>
      </c>
      <c r="C11" s="14" t="s">
        <v>10</v>
      </c>
      <c r="D11" s="14" t="s">
        <v>53</v>
      </c>
      <c r="E11" s="14" t="s">
        <v>130</v>
      </c>
      <c r="F11" s="31"/>
      <c r="G11" s="5">
        <v>100</v>
      </c>
      <c r="H11" s="5">
        <v>100</v>
      </c>
      <c r="I11" s="5">
        <v>100</v>
      </c>
      <c r="J11" s="5">
        <v>100</v>
      </c>
      <c r="K11" s="5">
        <v>100</v>
      </c>
    </row>
    <row r="12" spans="1:11" ht="36" customHeight="1">
      <c r="A12" s="155" t="s">
        <v>271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ht="24" customHeight="1">
      <c r="A13" s="154" t="s">
        <v>111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4" spans="1:12" ht="52.5" customHeight="1">
      <c r="A14" s="15" t="s">
        <v>22</v>
      </c>
      <c r="B14" s="28" t="s">
        <v>44</v>
      </c>
      <c r="C14" s="5" t="s">
        <v>124</v>
      </c>
      <c r="D14" s="5">
        <v>0.02</v>
      </c>
      <c r="E14" s="17" t="s">
        <v>8</v>
      </c>
      <c r="F14" s="5">
        <v>546.3</v>
      </c>
      <c r="G14" s="87">
        <v>524.7</v>
      </c>
      <c r="H14" s="87">
        <v>528</v>
      </c>
      <c r="I14" s="87">
        <v>532</v>
      </c>
      <c r="J14" s="87">
        <v>532</v>
      </c>
      <c r="K14" s="87">
        <v>540</v>
      </c>
      <c r="L14" s="5">
        <v>0.02</v>
      </c>
    </row>
    <row r="15" spans="1:12" ht="84" customHeight="1">
      <c r="A15" s="15" t="s">
        <v>17</v>
      </c>
      <c r="B15" s="28" t="s">
        <v>95</v>
      </c>
      <c r="C15" s="5" t="s">
        <v>10</v>
      </c>
      <c r="D15" s="5">
        <v>0.03</v>
      </c>
      <c r="E15" s="17" t="s">
        <v>8</v>
      </c>
      <c r="F15" s="5" t="s">
        <v>6</v>
      </c>
      <c r="G15" s="5" t="s">
        <v>6</v>
      </c>
      <c r="H15" s="5" t="s">
        <v>6</v>
      </c>
      <c r="I15" s="5">
        <v>5</v>
      </c>
      <c r="J15" s="5">
        <v>30</v>
      </c>
      <c r="K15" s="5">
        <v>50</v>
      </c>
      <c r="L15" s="5">
        <v>0.03</v>
      </c>
    </row>
    <row r="16" spans="1:12" ht="98.25" customHeight="1">
      <c r="A16" s="15" t="s">
        <v>54</v>
      </c>
      <c r="B16" s="28" t="s">
        <v>110</v>
      </c>
      <c r="C16" s="5" t="s">
        <v>10</v>
      </c>
      <c r="D16" s="5">
        <v>0.02</v>
      </c>
      <c r="E16" s="17" t="s">
        <v>8</v>
      </c>
      <c r="F16" s="5" t="s">
        <v>6</v>
      </c>
      <c r="G16" s="5" t="s">
        <v>6</v>
      </c>
      <c r="H16" s="5">
        <v>81.5</v>
      </c>
      <c r="I16" s="5">
        <v>100</v>
      </c>
      <c r="J16" s="5">
        <v>100</v>
      </c>
      <c r="K16" s="5">
        <v>100</v>
      </c>
      <c r="L16" s="5">
        <v>0.02</v>
      </c>
    </row>
    <row r="17" spans="1:12" ht="78.75">
      <c r="A17" s="15" t="s">
        <v>274</v>
      </c>
      <c r="B17" s="28" t="s">
        <v>71</v>
      </c>
      <c r="C17" s="5" t="s">
        <v>10</v>
      </c>
      <c r="D17" s="5">
        <v>0.05</v>
      </c>
      <c r="E17" s="17" t="s">
        <v>8</v>
      </c>
      <c r="F17" s="87">
        <v>80</v>
      </c>
      <c r="G17" s="5">
        <v>86.5</v>
      </c>
      <c r="H17" s="5">
        <v>90</v>
      </c>
      <c r="I17" s="5">
        <v>92.5</v>
      </c>
      <c r="J17" s="5">
        <v>92.5</v>
      </c>
      <c r="K17" s="4">
        <v>100</v>
      </c>
      <c r="L17" s="5">
        <v>0.05</v>
      </c>
    </row>
    <row r="18" spans="1:12" ht="92.25" customHeight="1">
      <c r="A18" s="15" t="s">
        <v>282</v>
      </c>
      <c r="B18" s="28" t="s">
        <v>96</v>
      </c>
      <c r="C18" s="14" t="s">
        <v>10</v>
      </c>
      <c r="D18" s="5">
        <v>0.03</v>
      </c>
      <c r="E18" s="17" t="s">
        <v>7</v>
      </c>
      <c r="F18" s="4">
        <v>15.6</v>
      </c>
      <c r="G18" s="4">
        <v>11.1</v>
      </c>
      <c r="H18" s="26">
        <v>11.1</v>
      </c>
      <c r="I18" s="26">
        <v>11.1</v>
      </c>
      <c r="J18" s="26">
        <v>11.1</v>
      </c>
      <c r="K18" s="26">
        <v>11.1</v>
      </c>
      <c r="L18" s="5">
        <v>0.03</v>
      </c>
    </row>
    <row r="19" spans="1:12" ht="73.5" customHeight="1">
      <c r="A19" s="15" t="s">
        <v>283</v>
      </c>
      <c r="B19" s="28" t="s">
        <v>97</v>
      </c>
      <c r="C19" s="14" t="s">
        <v>10</v>
      </c>
      <c r="D19" s="5">
        <v>0.02</v>
      </c>
      <c r="E19" s="17" t="s">
        <v>7</v>
      </c>
      <c r="F19" s="4">
        <v>83.66</v>
      </c>
      <c r="G19" s="4">
        <v>83.33</v>
      </c>
      <c r="H19" s="4">
        <v>83.33</v>
      </c>
      <c r="I19" s="4">
        <v>83.33</v>
      </c>
      <c r="J19" s="4">
        <v>83.33</v>
      </c>
      <c r="K19" s="4">
        <v>83.33</v>
      </c>
      <c r="L19" s="5">
        <v>0.02</v>
      </c>
    </row>
    <row r="20" spans="1:12" ht="48" customHeight="1">
      <c r="A20" s="15" t="s">
        <v>284</v>
      </c>
      <c r="B20" s="28" t="s">
        <v>23</v>
      </c>
      <c r="C20" s="14" t="s">
        <v>10</v>
      </c>
      <c r="D20" s="5">
        <v>0.02</v>
      </c>
      <c r="E20" s="14" t="s">
        <v>8</v>
      </c>
      <c r="F20" s="18">
        <v>90</v>
      </c>
      <c r="G20" s="18">
        <v>100</v>
      </c>
      <c r="H20" s="18">
        <v>100</v>
      </c>
      <c r="I20" s="18">
        <v>100</v>
      </c>
      <c r="J20" s="18">
        <v>100</v>
      </c>
      <c r="K20" s="18">
        <v>100</v>
      </c>
      <c r="L20" s="5">
        <v>0.02</v>
      </c>
    </row>
    <row r="21" spans="1:12" s="29" customFormat="1" ht="69" customHeight="1">
      <c r="A21" s="15" t="s">
        <v>285</v>
      </c>
      <c r="B21" s="28" t="s">
        <v>98</v>
      </c>
      <c r="C21" s="5" t="s">
        <v>10</v>
      </c>
      <c r="D21" s="5">
        <v>0.04</v>
      </c>
      <c r="E21" s="14" t="s">
        <v>8</v>
      </c>
      <c r="F21" s="20">
        <v>2.34</v>
      </c>
      <c r="G21" s="20">
        <v>2.04</v>
      </c>
      <c r="H21" s="20">
        <v>0.7</v>
      </c>
      <c r="I21" s="20">
        <v>0.7</v>
      </c>
      <c r="J21" s="20">
        <v>0.7</v>
      </c>
      <c r="K21" s="20">
        <v>0.7</v>
      </c>
      <c r="L21" s="5">
        <v>0.04</v>
      </c>
    </row>
    <row r="22" spans="1:12" ht="47.25">
      <c r="A22" s="15" t="s">
        <v>286</v>
      </c>
      <c r="B22" s="28" t="s">
        <v>99</v>
      </c>
      <c r="C22" s="14" t="s">
        <v>10</v>
      </c>
      <c r="D22" s="5">
        <v>0.02</v>
      </c>
      <c r="E22" s="17" t="s">
        <v>7</v>
      </c>
      <c r="F22" s="4">
        <v>9.78</v>
      </c>
      <c r="G22" s="4">
        <v>17.9</v>
      </c>
      <c r="H22" s="4">
        <v>16.1</v>
      </c>
      <c r="I22" s="4">
        <v>19</v>
      </c>
      <c r="J22" s="4">
        <v>19</v>
      </c>
      <c r="K22" s="4">
        <v>19</v>
      </c>
      <c r="L22" s="5">
        <v>0.02</v>
      </c>
    </row>
    <row r="23" spans="1:12" ht="78.75">
      <c r="A23" s="15" t="s">
        <v>287</v>
      </c>
      <c r="B23" s="28" t="s">
        <v>100</v>
      </c>
      <c r="C23" s="16" t="s">
        <v>10</v>
      </c>
      <c r="D23" s="5">
        <v>0.04</v>
      </c>
      <c r="E23" s="14" t="s">
        <v>8</v>
      </c>
      <c r="F23" s="16">
        <v>83</v>
      </c>
      <c r="G23" s="16">
        <v>86.9</v>
      </c>
      <c r="H23" s="16">
        <v>92</v>
      </c>
      <c r="I23" s="16">
        <v>93</v>
      </c>
      <c r="J23" s="16">
        <v>94</v>
      </c>
      <c r="K23" s="16">
        <v>95</v>
      </c>
      <c r="L23" s="5">
        <v>0.04</v>
      </c>
    </row>
    <row r="24" spans="1:12" ht="59.25" customHeight="1">
      <c r="A24" s="15" t="s">
        <v>288</v>
      </c>
      <c r="B24" s="28" t="s">
        <v>106</v>
      </c>
      <c r="C24" s="16" t="s">
        <v>10</v>
      </c>
      <c r="D24" s="5">
        <v>0.03</v>
      </c>
      <c r="E24" s="14" t="s">
        <v>8</v>
      </c>
      <c r="F24" s="27">
        <v>35</v>
      </c>
      <c r="G24" s="27">
        <v>37</v>
      </c>
      <c r="H24" s="27">
        <v>41</v>
      </c>
      <c r="I24" s="27">
        <v>45</v>
      </c>
      <c r="J24" s="27">
        <v>48</v>
      </c>
      <c r="K24" s="27">
        <v>48</v>
      </c>
      <c r="L24" s="5">
        <v>0.03</v>
      </c>
    </row>
    <row r="25" spans="1:12" ht="78.75">
      <c r="A25" s="15" t="s">
        <v>289</v>
      </c>
      <c r="B25" s="25" t="s">
        <v>101</v>
      </c>
      <c r="C25" s="14" t="s">
        <v>10</v>
      </c>
      <c r="D25" s="5">
        <v>0.02</v>
      </c>
      <c r="E25" s="14" t="s">
        <v>8</v>
      </c>
      <c r="F25" s="14" t="s">
        <v>6</v>
      </c>
      <c r="G25" s="14">
        <v>100</v>
      </c>
      <c r="H25" s="14">
        <v>100</v>
      </c>
      <c r="I25" s="14">
        <v>100</v>
      </c>
      <c r="J25" s="14">
        <v>100</v>
      </c>
      <c r="K25" s="14">
        <v>100</v>
      </c>
      <c r="L25" s="5">
        <v>0.02</v>
      </c>
    </row>
    <row r="26" spans="1:12" ht="31.5">
      <c r="A26" s="15" t="s">
        <v>290</v>
      </c>
      <c r="B26" s="28" t="s">
        <v>122</v>
      </c>
      <c r="C26" s="5" t="s">
        <v>10</v>
      </c>
      <c r="D26" s="5">
        <v>0.06</v>
      </c>
      <c r="E26" s="17" t="s">
        <v>7</v>
      </c>
      <c r="F26" s="31"/>
      <c r="G26" s="33">
        <v>85</v>
      </c>
      <c r="H26" s="33">
        <v>85.2</v>
      </c>
      <c r="I26" s="33">
        <v>85.4</v>
      </c>
      <c r="J26" s="33">
        <v>85.6</v>
      </c>
      <c r="K26" s="33">
        <v>85.8</v>
      </c>
      <c r="L26" s="5">
        <v>0.06</v>
      </c>
    </row>
    <row r="27" spans="1:12" ht="78.75">
      <c r="A27" s="15" t="s">
        <v>291</v>
      </c>
      <c r="B27" s="25" t="s">
        <v>72</v>
      </c>
      <c r="C27" s="14"/>
      <c r="D27" s="5">
        <v>0.06</v>
      </c>
      <c r="E27" s="14" t="s">
        <v>8</v>
      </c>
      <c r="F27" s="14">
        <v>1.96</v>
      </c>
      <c r="G27" s="14">
        <v>1.42</v>
      </c>
      <c r="H27" s="14">
        <v>1.55</v>
      </c>
      <c r="I27" s="14">
        <v>1.55</v>
      </c>
      <c r="J27" s="14">
        <v>1.55</v>
      </c>
      <c r="K27" s="14">
        <v>1.55</v>
      </c>
      <c r="L27" s="5">
        <v>0.06</v>
      </c>
    </row>
    <row r="28" spans="1:12" ht="47.25">
      <c r="A28" s="15" t="s">
        <v>292</v>
      </c>
      <c r="B28" s="28" t="s">
        <v>73</v>
      </c>
      <c r="C28" s="5" t="s">
        <v>10</v>
      </c>
      <c r="D28" s="5">
        <v>0.05</v>
      </c>
      <c r="E28" s="14" t="s">
        <v>8</v>
      </c>
      <c r="F28" s="20">
        <v>60.5</v>
      </c>
      <c r="G28" s="20">
        <v>61</v>
      </c>
      <c r="H28" s="20">
        <v>72.22</v>
      </c>
      <c r="I28" s="20">
        <v>72.22</v>
      </c>
      <c r="J28" s="20">
        <v>77.78</v>
      </c>
      <c r="K28" s="20">
        <v>77.78</v>
      </c>
      <c r="L28" s="5">
        <v>0.05</v>
      </c>
    </row>
    <row r="29" spans="1:12" ht="47.25">
      <c r="A29" s="15" t="s">
        <v>293</v>
      </c>
      <c r="B29" s="34" t="s">
        <v>131</v>
      </c>
      <c r="C29" s="14" t="s">
        <v>10</v>
      </c>
      <c r="D29" s="5">
        <v>0.05</v>
      </c>
      <c r="E29" s="14" t="s">
        <v>130</v>
      </c>
      <c r="F29" s="31"/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0.05</v>
      </c>
    </row>
    <row r="30" spans="1:12" ht="63">
      <c r="A30" s="24" t="s">
        <v>294</v>
      </c>
      <c r="B30" s="25" t="s">
        <v>123</v>
      </c>
      <c r="C30" s="5" t="s">
        <v>10</v>
      </c>
      <c r="D30" s="5">
        <v>0.04</v>
      </c>
      <c r="E30" s="17" t="s">
        <v>8</v>
      </c>
      <c r="F30" s="14">
        <v>70</v>
      </c>
      <c r="G30" s="26">
        <v>59.6</v>
      </c>
      <c r="H30" s="26">
        <v>62</v>
      </c>
      <c r="I30" s="26">
        <v>64</v>
      </c>
      <c r="J30" s="26">
        <v>67</v>
      </c>
      <c r="K30" s="26">
        <v>70</v>
      </c>
      <c r="L30" s="5">
        <v>0.04</v>
      </c>
    </row>
    <row r="31" spans="1:12" ht="78.75">
      <c r="A31" s="24" t="s">
        <v>295</v>
      </c>
      <c r="B31" s="25" t="s">
        <v>102</v>
      </c>
      <c r="C31" s="5" t="s">
        <v>10</v>
      </c>
      <c r="D31" s="5">
        <v>0.02</v>
      </c>
      <c r="E31" s="17" t="s">
        <v>8</v>
      </c>
      <c r="F31" s="14" t="s">
        <v>6</v>
      </c>
      <c r="G31" s="14" t="s">
        <v>6</v>
      </c>
      <c r="H31" s="14">
        <v>100</v>
      </c>
      <c r="I31" s="14">
        <v>100</v>
      </c>
      <c r="J31" s="14">
        <v>100</v>
      </c>
      <c r="K31" s="14">
        <v>100</v>
      </c>
      <c r="L31" s="5">
        <v>0.02</v>
      </c>
    </row>
    <row r="32" spans="1:12" ht="59.25" customHeight="1">
      <c r="A32" s="24" t="s">
        <v>296</v>
      </c>
      <c r="B32" s="25" t="s">
        <v>45</v>
      </c>
      <c r="C32" s="5" t="s">
        <v>10</v>
      </c>
      <c r="D32" s="5">
        <v>0.04</v>
      </c>
      <c r="E32" s="17" t="s">
        <v>8</v>
      </c>
      <c r="F32" s="14">
        <v>78.4</v>
      </c>
      <c r="G32" s="14">
        <v>80</v>
      </c>
      <c r="H32" s="14">
        <v>83</v>
      </c>
      <c r="I32" s="14">
        <v>83</v>
      </c>
      <c r="J32" s="14">
        <v>83</v>
      </c>
      <c r="K32" s="14">
        <v>83</v>
      </c>
      <c r="L32" s="5">
        <v>0.04</v>
      </c>
    </row>
    <row r="33" spans="1:12" ht="47.25">
      <c r="A33" s="21" t="s">
        <v>297</v>
      </c>
      <c r="B33" s="25" t="s">
        <v>25</v>
      </c>
      <c r="C33" s="14" t="s">
        <v>10</v>
      </c>
      <c r="D33" s="5">
        <v>0.03</v>
      </c>
      <c r="E33" s="17" t="s">
        <v>8</v>
      </c>
      <c r="F33" s="17">
        <v>82.9</v>
      </c>
      <c r="G33" s="17">
        <v>83</v>
      </c>
      <c r="H33" s="17">
        <v>83</v>
      </c>
      <c r="I33" s="17">
        <v>83</v>
      </c>
      <c r="J33" s="17">
        <v>83</v>
      </c>
      <c r="K33" s="17">
        <v>83</v>
      </c>
      <c r="L33" s="5">
        <v>0.03</v>
      </c>
    </row>
    <row r="34" spans="1:12" ht="47.25">
      <c r="A34" s="21" t="s">
        <v>298</v>
      </c>
      <c r="B34" s="25" t="s">
        <v>70</v>
      </c>
      <c r="C34" s="14" t="s">
        <v>10</v>
      </c>
      <c r="D34" s="5">
        <v>0.03</v>
      </c>
      <c r="E34" s="17" t="s">
        <v>8</v>
      </c>
      <c r="F34" s="17">
        <v>82.9</v>
      </c>
      <c r="G34" s="17">
        <v>47</v>
      </c>
      <c r="H34" s="17">
        <v>50.7</v>
      </c>
      <c r="I34" s="17">
        <v>50.7</v>
      </c>
      <c r="J34" s="17">
        <v>50.7</v>
      </c>
      <c r="K34" s="17">
        <v>50.7</v>
      </c>
      <c r="L34" s="5">
        <v>0.03</v>
      </c>
    </row>
    <row r="35" spans="1:12" ht="63">
      <c r="A35" s="15" t="s">
        <v>299</v>
      </c>
      <c r="B35" s="25" t="s">
        <v>103</v>
      </c>
      <c r="C35" s="14" t="s">
        <v>10</v>
      </c>
      <c r="D35" s="5">
        <v>0.04</v>
      </c>
      <c r="E35" s="14" t="s">
        <v>8</v>
      </c>
      <c r="F35" s="14">
        <v>15.6</v>
      </c>
      <c r="G35" s="14">
        <v>13</v>
      </c>
      <c r="H35" s="14">
        <v>18.5</v>
      </c>
      <c r="I35" s="14">
        <v>18.5</v>
      </c>
      <c r="J35" s="14">
        <v>18.5</v>
      </c>
      <c r="K35" s="14">
        <v>18.5</v>
      </c>
      <c r="L35" s="5">
        <v>0.04</v>
      </c>
    </row>
    <row r="36" spans="1:12" ht="47.25">
      <c r="A36" s="15" t="s">
        <v>300</v>
      </c>
      <c r="B36" s="28" t="s">
        <v>104</v>
      </c>
      <c r="C36" s="16" t="s">
        <v>114</v>
      </c>
      <c r="D36" s="5">
        <v>0.03</v>
      </c>
      <c r="E36" s="14" t="s">
        <v>8</v>
      </c>
      <c r="F36" s="27">
        <v>35</v>
      </c>
      <c r="G36" s="27">
        <v>168</v>
      </c>
      <c r="H36" s="27">
        <v>171</v>
      </c>
      <c r="I36" s="27">
        <v>175</v>
      </c>
      <c r="J36" s="27">
        <v>180</v>
      </c>
      <c r="K36" s="27">
        <v>185</v>
      </c>
      <c r="L36" s="5">
        <v>0.03</v>
      </c>
    </row>
    <row r="37" spans="1:12" ht="63">
      <c r="A37" s="15" t="s">
        <v>301</v>
      </c>
      <c r="B37" s="28" t="s">
        <v>105</v>
      </c>
      <c r="C37" s="16" t="s">
        <v>10</v>
      </c>
      <c r="D37" s="5">
        <v>0.03</v>
      </c>
      <c r="E37" s="14" t="s">
        <v>8</v>
      </c>
      <c r="F37" s="27">
        <v>35</v>
      </c>
      <c r="G37" s="27">
        <v>87</v>
      </c>
      <c r="H37" s="27">
        <v>88</v>
      </c>
      <c r="I37" s="27">
        <v>88</v>
      </c>
      <c r="J37" s="27">
        <v>88</v>
      </c>
      <c r="K37" s="27">
        <v>88</v>
      </c>
      <c r="L37" s="5">
        <v>0.03</v>
      </c>
    </row>
    <row r="38" spans="1:11" ht="27.75" customHeight="1">
      <c r="A38" s="163" t="s">
        <v>94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33" customHeight="1">
      <c r="A39" s="154" t="s">
        <v>93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1:12" ht="94.5">
      <c r="A40" s="15" t="s">
        <v>18</v>
      </c>
      <c r="B40" s="34" t="s">
        <v>126</v>
      </c>
      <c r="C40" s="14" t="s">
        <v>10</v>
      </c>
      <c r="D40" s="14">
        <v>0.02</v>
      </c>
      <c r="E40" s="14" t="s">
        <v>107</v>
      </c>
      <c r="F40" s="31"/>
      <c r="G40" s="5">
        <v>100</v>
      </c>
      <c r="H40" s="5">
        <v>100</v>
      </c>
      <c r="I40" s="5">
        <v>100</v>
      </c>
      <c r="J40" s="5">
        <v>100</v>
      </c>
      <c r="K40" s="5">
        <v>100</v>
      </c>
      <c r="L40" s="14">
        <v>0.02</v>
      </c>
    </row>
    <row r="41" spans="1:12" ht="78.75">
      <c r="A41" s="15" t="s">
        <v>275</v>
      </c>
      <c r="B41" s="34" t="s">
        <v>128</v>
      </c>
      <c r="C41" s="14" t="s">
        <v>10</v>
      </c>
      <c r="D41" s="14">
        <v>0.03</v>
      </c>
      <c r="E41" s="14" t="s">
        <v>109</v>
      </c>
      <c r="F41" s="31"/>
      <c r="G41" s="14" t="s">
        <v>6</v>
      </c>
      <c r="H41" s="5">
        <v>100</v>
      </c>
      <c r="I41" s="5">
        <v>100</v>
      </c>
      <c r="J41" s="5">
        <v>100</v>
      </c>
      <c r="K41" s="5">
        <v>100</v>
      </c>
      <c r="L41" s="14">
        <v>0.03</v>
      </c>
    </row>
    <row r="42" spans="1:12" ht="76.5" customHeight="1">
      <c r="A42" s="15" t="s">
        <v>11</v>
      </c>
      <c r="B42" s="31" t="s">
        <v>317</v>
      </c>
      <c r="C42" s="14" t="s">
        <v>56</v>
      </c>
      <c r="D42" s="14">
        <v>0.02</v>
      </c>
      <c r="E42" s="14" t="s">
        <v>57</v>
      </c>
      <c r="F42" s="31"/>
      <c r="G42" s="14">
        <v>5</v>
      </c>
      <c r="H42" s="14">
        <v>5</v>
      </c>
      <c r="I42" s="14">
        <v>5</v>
      </c>
      <c r="J42" s="14">
        <v>5</v>
      </c>
      <c r="K42" s="14">
        <v>5</v>
      </c>
      <c r="L42" s="14">
        <v>0.02</v>
      </c>
    </row>
    <row r="43" spans="1:12" ht="78.75">
      <c r="A43" s="15" t="s">
        <v>19</v>
      </c>
      <c r="B43" s="34" t="s">
        <v>129</v>
      </c>
      <c r="C43" s="14" t="s">
        <v>10</v>
      </c>
      <c r="D43" s="14">
        <v>0.03</v>
      </c>
      <c r="E43" s="14" t="s">
        <v>8</v>
      </c>
      <c r="F43" s="31"/>
      <c r="G43" s="14" t="s">
        <v>6</v>
      </c>
      <c r="H43" s="5">
        <v>100</v>
      </c>
      <c r="I43" s="5">
        <v>100</v>
      </c>
      <c r="J43" s="5">
        <v>100</v>
      </c>
      <c r="K43" s="5">
        <v>100</v>
      </c>
      <c r="L43" s="14">
        <v>0.03</v>
      </c>
    </row>
    <row r="44" spans="1:12" ht="47.25">
      <c r="A44" s="15" t="s">
        <v>20</v>
      </c>
      <c r="B44" s="31" t="s">
        <v>127</v>
      </c>
      <c r="C44" s="14" t="s">
        <v>10</v>
      </c>
      <c r="D44" s="14">
        <v>0.03</v>
      </c>
      <c r="E44" s="14" t="s">
        <v>130</v>
      </c>
      <c r="F44" s="31"/>
      <c r="G44" s="14">
        <v>96</v>
      </c>
      <c r="H44" s="14">
        <v>98</v>
      </c>
      <c r="I44" s="14">
        <v>100</v>
      </c>
      <c r="J44" s="14">
        <v>100</v>
      </c>
      <c r="K44" s="14">
        <v>100</v>
      </c>
      <c r="L44" s="14">
        <v>0.03</v>
      </c>
    </row>
    <row r="45" spans="1:12" ht="47.25">
      <c r="A45" s="15" t="s">
        <v>12</v>
      </c>
      <c r="B45" s="34" t="s">
        <v>131</v>
      </c>
      <c r="C45" s="14" t="s">
        <v>10</v>
      </c>
      <c r="D45" s="14">
        <v>0.05</v>
      </c>
      <c r="E45" s="14" t="s">
        <v>130</v>
      </c>
      <c r="F45" s="31"/>
      <c r="G45" s="5">
        <v>100</v>
      </c>
      <c r="H45" s="5">
        <v>100</v>
      </c>
      <c r="I45" s="5">
        <v>100</v>
      </c>
      <c r="J45" s="5">
        <v>100</v>
      </c>
      <c r="K45" s="5">
        <v>100</v>
      </c>
      <c r="L45" s="14">
        <v>0.05</v>
      </c>
    </row>
    <row r="46" ht="15.75">
      <c r="D46" s="32"/>
    </row>
    <row r="47" spans="1:12" ht="20.25" customHeight="1">
      <c r="A47" s="162" t="s">
        <v>394</v>
      </c>
      <c r="B47" s="162"/>
      <c r="C47" s="39"/>
      <c r="D47" s="39"/>
      <c r="E47" s="40"/>
      <c r="F47" s="40"/>
      <c r="G47" s="40"/>
      <c r="H47" s="40"/>
      <c r="I47" s="40"/>
      <c r="J47" s="164" t="s">
        <v>393</v>
      </c>
      <c r="K47" s="164"/>
      <c r="L47" s="1">
        <f>SUM(L7:L46)</f>
        <v>1</v>
      </c>
    </row>
  </sheetData>
  <sheetProtection/>
  <mergeCells count="21">
    <mergeCell ref="A47:B47"/>
    <mergeCell ref="A38:K38"/>
    <mergeCell ref="J47:K47"/>
    <mergeCell ref="A39:K39"/>
    <mergeCell ref="G1:K1"/>
    <mergeCell ref="K3:K5"/>
    <mergeCell ref="A2:K2"/>
    <mergeCell ref="A3:A5"/>
    <mergeCell ref="B3:B5"/>
    <mergeCell ref="D3:D5"/>
    <mergeCell ref="C3:C5"/>
    <mergeCell ref="F3:F5"/>
    <mergeCell ref="L3:L6"/>
    <mergeCell ref="A13:K13"/>
    <mergeCell ref="A6:K6"/>
    <mergeCell ref="A12:K12"/>
    <mergeCell ref="J3:J5"/>
    <mergeCell ref="E3:E5"/>
    <mergeCell ref="G3:G5"/>
    <mergeCell ref="H3:H5"/>
    <mergeCell ref="I3:I5"/>
  </mergeCells>
  <printOptions/>
  <pageMargins left="0.5118110236220472" right="0.5118110236220472" top="0.7480314960629921" bottom="0.3937007874015748" header="0.31496062992125984" footer="0.31496062992125984"/>
  <pageSetup fitToHeight="6" horizontalDpi="600" verticalDpi="600" orientation="landscape" paperSize="9" scale="84" r:id="rId3"/>
  <rowBreaks count="5" manualBreakCount="5">
    <brk id="11" max="10" man="1"/>
    <brk id="18" max="10" man="1"/>
    <brk id="25" max="10" man="1"/>
    <brk id="31" max="10" man="1"/>
    <brk id="4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R18"/>
  <sheetViews>
    <sheetView view="pageBreakPreview" zoomScale="79" zoomScaleSheetLayoutView="79" zoomScalePageLayoutView="0" workbookViewId="0" topLeftCell="A1">
      <selection activeCell="B7" sqref="B7"/>
    </sheetView>
  </sheetViews>
  <sheetFormatPr defaultColWidth="9.00390625" defaultRowHeight="12.75"/>
  <cols>
    <col min="1" max="1" width="5.125" style="29" customWidth="1"/>
    <col min="2" max="2" width="41.125" style="1" customWidth="1"/>
    <col min="3" max="3" width="11.75390625" style="1" customWidth="1"/>
    <col min="4" max="4" width="10.375" style="1" hidden="1" customWidth="1"/>
    <col min="5" max="5" width="10.625" style="1" hidden="1" customWidth="1"/>
    <col min="6" max="15" width="10.625" style="1" customWidth="1"/>
    <col min="16" max="17" width="10.375" style="1" customWidth="1"/>
    <col min="18" max="18" width="11.125" style="1" customWidth="1"/>
    <col min="19" max="16384" width="9.125" style="1" customWidth="1"/>
  </cols>
  <sheetData>
    <row r="1" spans="11:18" ht="53.25" customHeight="1">
      <c r="K1" s="93"/>
      <c r="L1" s="93"/>
      <c r="M1" s="158" t="s">
        <v>264</v>
      </c>
      <c r="N1" s="159"/>
      <c r="O1" s="159"/>
      <c r="P1" s="159"/>
      <c r="Q1" s="159"/>
      <c r="R1" s="159"/>
    </row>
    <row r="2" spans="1:18" ht="34.5" customHeight="1">
      <c r="A2" s="166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7.25" customHeight="1">
      <c r="A3" s="156" t="s">
        <v>15</v>
      </c>
      <c r="B3" s="156" t="s">
        <v>13</v>
      </c>
      <c r="C3" s="156" t="s">
        <v>14</v>
      </c>
      <c r="D3" s="156" t="s">
        <v>29</v>
      </c>
      <c r="E3" s="156" t="s">
        <v>30</v>
      </c>
      <c r="F3" s="156" t="s">
        <v>27</v>
      </c>
      <c r="G3" s="173" t="s">
        <v>28</v>
      </c>
      <c r="H3" s="173" t="s">
        <v>31</v>
      </c>
      <c r="I3" s="170" t="s">
        <v>40</v>
      </c>
      <c r="J3" s="171"/>
      <c r="K3" s="170" t="s">
        <v>41</v>
      </c>
      <c r="L3" s="172"/>
      <c r="M3" s="172"/>
      <c r="N3" s="172"/>
      <c r="O3" s="172"/>
      <c r="P3" s="172"/>
      <c r="Q3" s="172"/>
      <c r="R3" s="171"/>
    </row>
    <row r="4" spans="1:18" ht="33" customHeight="1">
      <c r="A4" s="156"/>
      <c r="B4" s="156"/>
      <c r="C4" s="156"/>
      <c r="D4" s="156"/>
      <c r="E4" s="156"/>
      <c r="F4" s="156"/>
      <c r="G4" s="174"/>
      <c r="H4" s="174"/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4" t="s">
        <v>37</v>
      </c>
      <c r="O4" s="4" t="s">
        <v>38</v>
      </c>
      <c r="P4" s="4" t="s">
        <v>39</v>
      </c>
      <c r="Q4" s="5" t="s">
        <v>52</v>
      </c>
      <c r="R4" s="5" t="s">
        <v>281</v>
      </c>
    </row>
    <row r="5" spans="1:18" ht="36" customHeight="1">
      <c r="A5" s="167" t="s">
        <v>307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9"/>
    </row>
    <row r="6" spans="1:18" ht="63">
      <c r="A6" s="4">
        <v>1</v>
      </c>
      <c r="B6" s="28" t="s">
        <v>65</v>
      </c>
      <c r="C6" s="5" t="s">
        <v>10</v>
      </c>
      <c r="D6" s="94">
        <v>54.1</v>
      </c>
      <c r="E6" s="20">
        <v>2.34</v>
      </c>
      <c r="F6" s="33">
        <v>85</v>
      </c>
      <c r="G6" s="33">
        <v>85.2</v>
      </c>
      <c r="H6" s="33">
        <v>85.4</v>
      </c>
      <c r="I6" s="33">
        <v>85.6</v>
      </c>
      <c r="J6" s="33">
        <v>85.8</v>
      </c>
      <c r="K6" s="33">
        <v>86</v>
      </c>
      <c r="L6" s="33">
        <v>87</v>
      </c>
      <c r="M6" s="33">
        <v>88</v>
      </c>
      <c r="N6" s="33">
        <v>89</v>
      </c>
      <c r="O6" s="33">
        <v>90</v>
      </c>
      <c r="P6" s="33">
        <v>91</v>
      </c>
      <c r="Q6" s="33">
        <v>92</v>
      </c>
      <c r="R6" s="33">
        <v>93</v>
      </c>
    </row>
    <row r="7" spans="1:18" ht="181.5" customHeight="1">
      <c r="A7" s="4">
        <v>2</v>
      </c>
      <c r="B7" s="28" t="s">
        <v>71</v>
      </c>
      <c r="C7" s="5" t="s">
        <v>10</v>
      </c>
      <c r="D7" s="14" t="e">
        <f>#REF!</f>
        <v>#REF!</v>
      </c>
      <c r="E7" s="20">
        <v>60.5</v>
      </c>
      <c r="F7" s="5">
        <v>86.5</v>
      </c>
      <c r="G7" s="5">
        <v>90</v>
      </c>
      <c r="H7" s="5">
        <v>92.5</v>
      </c>
      <c r="I7" s="5">
        <v>92.5</v>
      </c>
      <c r="J7" s="4">
        <v>100</v>
      </c>
      <c r="K7" s="5">
        <v>100</v>
      </c>
      <c r="L7" s="5">
        <v>100</v>
      </c>
      <c r="M7" s="5">
        <v>100</v>
      </c>
      <c r="N7" s="5">
        <v>100</v>
      </c>
      <c r="O7" s="5">
        <v>100</v>
      </c>
      <c r="P7" s="5">
        <v>100</v>
      </c>
      <c r="Q7" s="5">
        <v>100</v>
      </c>
      <c r="R7" s="5">
        <v>100</v>
      </c>
    </row>
    <row r="8" spans="1:18" ht="141.75">
      <c r="A8" s="4">
        <v>3</v>
      </c>
      <c r="B8" s="25" t="s">
        <v>72</v>
      </c>
      <c r="C8" s="14"/>
      <c r="D8" s="12">
        <v>95.6</v>
      </c>
      <c r="E8" s="19">
        <v>96.7</v>
      </c>
      <c r="F8" s="14">
        <v>1.42</v>
      </c>
      <c r="G8" s="14">
        <v>1.55</v>
      </c>
      <c r="H8" s="14">
        <v>1.55</v>
      </c>
      <c r="I8" s="14">
        <v>1.55</v>
      </c>
      <c r="J8" s="14">
        <v>1.55</v>
      </c>
      <c r="K8" s="14">
        <v>1.5</v>
      </c>
      <c r="L8" s="14">
        <v>1.5</v>
      </c>
      <c r="M8" s="14">
        <v>1.5</v>
      </c>
      <c r="N8" s="14">
        <v>1.5</v>
      </c>
      <c r="O8" s="14">
        <v>1.45</v>
      </c>
      <c r="P8" s="14">
        <v>1.45</v>
      </c>
      <c r="Q8" s="14">
        <v>1.45</v>
      </c>
      <c r="R8" s="14">
        <v>1.45</v>
      </c>
    </row>
    <row r="9" spans="1:18" ht="97.5" customHeight="1">
      <c r="A9" s="4">
        <v>4</v>
      </c>
      <c r="B9" s="28" t="s">
        <v>73</v>
      </c>
      <c r="C9" s="5" t="s">
        <v>10</v>
      </c>
      <c r="D9" s="12"/>
      <c r="E9" s="19"/>
      <c r="F9" s="20">
        <v>61</v>
      </c>
      <c r="G9" s="20">
        <v>72.22</v>
      </c>
      <c r="H9" s="20">
        <v>72.22</v>
      </c>
      <c r="I9" s="20">
        <v>77.78</v>
      </c>
      <c r="J9" s="20">
        <v>77.78</v>
      </c>
      <c r="K9" s="20">
        <v>83.33</v>
      </c>
      <c r="L9" s="20">
        <v>83.33</v>
      </c>
      <c r="M9" s="20">
        <v>83.33</v>
      </c>
      <c r="N9" s="20">
        <v>83.33</v>
      </c>
      <c r="O9" s="20">
        <v>100</v>
      </c>
      <c r="P9" s="20">
        <v>100</v>
      </c>
      <c r="Q9" s="20">
        <v>100</v>
      </c>
      <c r="R9" s="20">
        <v>100</v>
      </c>
    </row>
    <row r="10" spans="1:18" ht="66.75" customHeight="1">
      <c r="A10" s="4">
        <v>5</v>
      </c>
      <c r="B10" s="34" t="s">
        <v>131</v>
      </c>
      <c r="C10" s="5" t="s">
        <v>10</v>
      </c>
      <c r="D10" s="44"/>
      <c r="E10" s="44"/>
      <c r="F10" s="20">
        <v>100</v>
      </c>
      <c r="G10" s="20">
        <v>100</v>
      </c>
      <c r="H10" s="20">
        <v>100</v>
      </c>
      <c r="I10" s="20">
        <v>100</v>
      </c>
      <c r="J10" s="20">
        <v>100</v>
      </c>
      <c r="K10" s="20">
        <v>100</v>
      </c>
      <c r="L10" s="20">
        <v>100</v>
      </c>
      <c r="M10" s="20">
        <v>100</v>
      </c>
      <c r="N10" s="20">
        <v>100</v>
      </c>
      <c r="O10" s="20">
        <v>100</v>
      </c>
      <c r="P10" s="20">
        <v>100</v>
      </c>
      <c r="Q10" s="20">
        <v>100</v>
      </c>
      <c r="R10" s="20">
        <v>100</v>
      </c>
    </row>
    <row r="11" spans="1:18" ht="37.5" customHeight="1">
      <c r="A11" s="122" t="s">
        <v>394</v>
      </c>
      <c r="B11" s="122"/>
      <c r="C11" s="39"/>
      <c r="D11" s="39"/>
      <c r="E11" s="121"/>
      <c r="F11" s="121"/>
      <c r="G11" s="121"/>
      <c r="H11" s="121"/>
      <c r="I11" s="121"/>
      <c r="L11" s="40"/>
      <c r="M11" s="165" t="s">
        <v>393</v>
      </c>
      <c r="N11" s="165"/>
      <c r="O11" s="108"/>
      <c r="P11" s="108"/>
      <c r="Q11" s="108"/>
      <c r="R11" s="109"/>
    </row>
    <row r="16" spans="4:7" ht="15.75">
      <c r="D16" s="8"/>
      <c r="E16" s="8"/>
      <c r="F16" s="2"/>
      <c r="G16" s="8"/>
    </row>
    <row r="17" spans="4:7" ht="15.75">
      <c r="D17" s="9"/>
      <c r="E17" s="10"/>
      <c r="F17" s="6"/>
      <c r="G17" s="10"/>
    </row>
    <row r="18" spans="4:7" ht="15.75">
      <c r="D18" s="11"/>
      <c r="E18" s="11"/>
      <c r="F18" s="7"/>
      <c r="G18" s="11"/>
    </row>
  </sheetData>
  <sheetProtection/>
  <mergeCells count="14">
    <mergeCell ref="C3:C4"/>
    <mergeCell ref="F3:F4"/>
    <mergeCell ref="B3:B4"/>
    <mergeCell ref="E3:E4"/>
    <mergeCell ref="M11:N11"/>
    <mergeCell ref="M1:R1"/>
    <mergeCell ref="D3:D4"/>
    <mergeCell ref="A2:R2"/>
    <mergeCell ref="A5:R5"/>
    <mergeCell ref="I3:J3"/>
    <mergeCell ref="K3:R3"/>
    <mergeCell ref="H3:H4"/>
    <mergeCell ref="A3:A4"/>
    <mergeCell ref="G3:G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7"/>
  <sheetViews>
    <sheetView view="pageBreakPreview" zoomScale="94" zoomScaleSheetLayoutView="94" zoomScalePageLayoutView="0" workbookViewId="0" topLeftCell="A4">
      <selection activeCell="D9" sqref="D9"/>
    </sheetView>
  </sheetViews>
  <sheetFormatPr defaultColWidth="9.00390625" defaultRowHeight="12.75"/>
  <cols>
    <col min="1" max="1" width="17.25390625" style="3" customWidth="1"/>
    <col min="2" max="2" width="19.625" style="3" customWidth="1"/>
    <col min="3" max="3" width="33.125" style="3" customWidth="1"/>
    <col min="4" max="7" width="9.125" style="3" customWidth="1"/>
    <col min="8" max="10" width="15.375" style="3" customWidth="1"/>
    <col min="11" max="11" width="17.00390625" style="3" customWidth="1"/>
    <col min="12" max="16384" width="9.125" style="3" customWidth="1"/>
  </cols>
  <sheetData>
    <row r="1" spans="9:13" ht="71.25" customHeight="1">
      <c r="I1" s="149" t="s">
        <v>265</v>
      </c>
      <c r="J1" s="149"/>
      <c r="K1" s="149"/>
      <c r="L1" s="42"/>
      <c r="M1" s="42"/>
    </row>
    <row r="2" spans="1:11" ht="41.25" customHeight="1">
      <c r="A2" s="150" t="s">
        <v>132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.75" customHeight="1">
      <c r="A3" s="156" t="s">
        <v>133</v>
      </c>
      <c r="B3" s="156" t="s">
        <v>134</v>
      </c>
      <c r="C3" s="156" t="s">
        <v>135</v>
      </c>
      <c r="D3" s="156" t="s">
        <v>136</v>
      </c>
      <c r="E3" s="156"/>
      <c r="F3" s="156"/>
      <c r="G3" s="156"/>
      <c r="H3" s="156" t="s">
        <v>137</v>
      </c>
      <c r="I3" s="156"/>
      <c r="J3" s="156"/>
      <c r="K3" s="156"/>
    </row>
    <row r="4" spans="1:11" ht="30.75" customHeight="1">
      <c r="A4" s="156"/>
      <c r="B4" s="156"/>
      <c r="C4" s="156"/>
      <c r="D4" s="4" t="s">
        <v>138</v>
      </c>
      <c r="E4" s="4" t="s">
        <v>139</v>
      </c>
      <c r="F4" s="4" t="s">
        <v>140</v>
      </c>
      <c r="G4" s="4" t="s">
        <v>141</v>
      </c>
      <c r="H4" s="4">
        <v>2014</v>
      </c>
      <c r="I4" s="4">
        <v>2015</v>
      </c>
      <c r="J4" s="4">
        <v>2016</v>
      </c>
      <c r="K4" s="4" t="s">
        <v>142</v>
      </c>
    </row>
    <row r="5" spans="1:11" ht="48" customHeight="1">
      <c r="A5" s="173" t="s">
        <v>143</v>
      </c>
      <c r="B5" s="173" t="s">
        <v>302</v>
      </c>
      <c r="C5" s="34" t="s">
        <v>144</v>
      </c>
      <c r="D5" s="5" t="s">
        <v>53</v>
      </c>
      <c r="E5" s="5" t="s">
        <v>53</v>
      </c>
      <c r="F5" s="5" t="s">
        <v>53</v>
      </c>
      <c r="G5" s="5" t="s">
        <v>53</v>
      </c>
      <c r="H5" s="116">
        <f aca="true" t="shared" si="0" ref="H5:J6">H6</f>
        <v>936757.029</v>
      </c>
      <c r="I5" s="116">
        <f t="shared" si="0"/>
        <v>963923.278</v>
      </c>
      <c r="J5" s="116">
        <f t="shared" si="0"/>
        <v>976835.463</v>
      </c>
      <c r="K5" s="116">
        <f aca="true" t="shared" si="1" ref="K5:K15">SUM(H5:J5)</f>
        <v>2877515.77</v>
      </c>
    </row>
    <row r="6" spans="1:11" ht="15.75">
      <c r="A6" s="175"/>
      <c r="B6" s="175"/>
      <c r="C6" s="34" t="s">
        <v>145</v>
      </c>
      <c r="D6" s="44"/>
      <c r="E6" s="44"/>
      <c r="F6" s="44"/>
      <c r="G6" s="44"/>
      <c r="H6" s="116">
        <f>H7+H8</f>
        <v>936757.029</v>
      </c>
      <c r="I6" s="116">
        <f t="shared" si="0"/>
        <v>963923.278</v>
      </c>
      <c r="J6" s="116">
        <f t="shared" si="0"/>
        <v>976835.463</v>
      </c>
      <c r="K6" s="116">
        <f t="shared" si="1"/>
        <v>2877515.77</v>
      </c>
    </row>
    <row r="7" spans="1:11" ht="31.5">
      <c r="A7" s="175"/>
      <c r="B7" s="175"/>
      <c r="C7" s="34" t="s">
        <v>146</v>
      </c>
      <c r="D7" s="15" t="s">
        <v>147</v>
      </c>
      <c r="E7" s="5" t="s">
        <v>53</v>
      </c>
      <c r="F7" s="5" t="s">
        <v>53</v>
      </c>
      <c r="G7" s="5" t="s">
        <v>53</v>
      </c>
      <c r="H7" s="116">
        <f>H11+H15</f>
        <v>934022.178</v>
      </c>
      <c r="I7" s="116">
        <f>I11+I15</f>
        <v>963923.278</v>
      </c>
      <c r="J7" s="116">
        <f>J11+J15</f>
        <v>976835.463</v>
      </c>
      <c r="K7" s="116">
        <f t="shared" si="1"/>
        <v>2874780.919</v>
      </c>
    </row>
    <row r="8" spans="1:11" ht="47.25">
      <c r="A8" s="174"/>
      <c r="B8" s="174"/>
      <c r="C8" s="34" t="s">
        <v>329</v>
      </c>
      <c r="D8" s="15" t="s">
        <v>362</v>
      </c>
      <c r="E8" s="5" t="s">
        <v>53</v>
      </c>
      <c r="F8" s="5" t="s">
        <v>53</v>
      </c>
      <c r="G8" s="5" t="s">
        <v>53</v>
      </c>
      <c r="H8" s="116">
        <f>H12</f>
        <v>2734.851</v>
      </c>
      <c r="I8" s="116">
        <f>I12</f>
        <v>0</v>
      </c>
      <c r="J8" s="116">
        <f>J12</f>
        <v>0</v>
      </c>
      <c r="K8" s="116">
        <f t="shared" si="1"/>
        <v>2734.851</v>
      </c>
    </row>
    <row r="9" spans="1:11" ht="31.5">
      <c r="A9" s="173" t="s">
        <v>148</v>
      </c>
      <c r="B9" s="173" t="s">
        <v>149</v>
      </c>
      <c r="C9" s="34" t="s">
        <v>144</v>
      </c>
      <c r="D9" s="5" t="s">
        <v>53</v>
      </c>
      <c r="E9" s="5" t="s">
        <v>53</v>
      </c>
      <c r="F9" s="5" t="s">
        <v>53</v>
      </c>
      <c r="G9" s="5" t="s">
        <v>53</v>
      </c>
      <c r="H9" s="116">
        <f>H10</f>
        <v>893246.478</v>
      </c>
      <c r="I9" s="116">
        <f>I10</f>
        <v>917991.517</v>
      </c>
      <c r="J9" s="116">
        <f>J10</f>
        <v>930703.982</v>
      </c>
      <c r="K9" s="116">
        <f t="shared" si="1"/>
        <v>2741941.977</v>
      </c>
    </row>
    <row r="10" spans="1:11" ht="15.75">
      <c r="A10" s="175"/>
      <c r="B10" s="175"/>
      <c r="C10" s="34" t="s">
        <v>145</v>
      </c>
      <c r="D10" s="44"/>
      <c r="E10" s="44"/>
      <c r="F10" s="44"/>
      <c r="G10" s="44"/>
      <c r="H10" s="116">
        <f>H11+H12</f>
        <v>893246.478</v>
      </c>
      <c r="I10" s="116">
        <f>I11+I12</f>
        <v>917991.517</v>
      </c>
      <c r="J10" s="116">
        <f>J11+J12</f>
        <v>930703.982</v>
      </c>
      <c r="K10" s="116">
        <f t="shared" si="1"/>
        <v>2741941.977</v>
      </c>
    </row>
    <row r="11" spans="1:11" ht="31.5">
      <c r="A11" s="175"/>
      <c r="B11" s="175"/>
      <c r="C11" s="34" t="s">
        <v>146</v>
      </c>
      <c r="D11" s="15" t="s">
        <v>147</v>
      </c>
      <c r="E11" s="5" t="s">
        <v>53</v>
      </c>
      <c r="F11" s="5" t="s">
        <v>53</v>
      </c>
      <c r="G11" s="5" t="s">
        <v>53</v>
      </c>
      <c r="H11" s="116">
        <f>'прило 2 к прогр'!D12-'прил 1 к прог'!H12</f>
        <v>890511.627</v>
      </c>
      <c r="I11" s="116">
        <f>'прило 2 к прогр'!E12-'прил 1 к прог'!I12</f>
        <v>917991.517</v>
      </c>
      <c r="J11" s="116">
        <f>'прило 2 к прогр'!F12-'прил 1 к прог'!J12</f>
        <v>930703.982</v>
      </c>
      <c r="K11" s="116">
        <f t="shared" si="1"/>
        <v>2739207.126</v>
      </c>
    </row>
    <row r="12" spans="1:11" ht="47.25">
      <c r="A12" s="174"/>
      <c r="B12" s="174"/>
      <c r="C12" s="34" t="s">
        <v>329</v>
      </c>
      <c r="D12" s="15" t="s">
        <v>362</v>
      </c>
      <c r="E12" s="5" t="s">
        <v>53</v>
      </c>
      <c r="F12" s="5" t="s">
        <v>53</v>
      </c>
      <c r="G12" s="5" t="s">
        <v>53</v>
      </c>
      <c r="H12" s="116">
        <f>'Мероприятия подпрогр 1'!H66+'Мероприятия подпрогр 1'!H67</f>
        <v>2734.851</v>
      </c>
      <c r="I12" s="116">
        <f>'Мероприятия подпрогр 1'!I66+'Мероприятия подпрогр 1'!I67</f>
        <v>0</v>
      </c>
      <c r="J12" s="116">
        <f>'Мероприятия подпрогр 1'!J66+'Мероприятия подпрогр 1'!J67</f>
        <v>0</v>
      </c>
      <c r="K12" s="116">
        <f t="shared" si="1"/>
        <v>2734.851</v>
      </c>
    </row>
    <row r="13" spans="1:11" ht="31.5">
      <c r="A13" s="148" t="s">
        <v>150</v>
      </c>
      <c r="B13" s="148" t="s">
        <v>151</v>
      </c>
      <c r="C13" s="34" t="s">
        <v>144</v>
      </c>
      <c r="D13" s="5" t="s">
        <v>53</v>
      </c>
      <c r="E13" s="5" t="s">
        <v>53</v>
      </c>
      <c r="F13" s="5" t="s">
        <v>53</v>
      </c>
      <c r="G13" s="5" t="s">
        <v>53</v>
      </c>
      <c r="H13" s="116">
        <f aca="true" t="shared" si="2" ref="H13:J14">H14</f>
        <v>43510.551</v>
      </c>
      <c r="I13" s="116">
        <f t="shared" si="2"/>
        <v>45931.761</v>
      </c>
      <c r="J13" s="116">
        <f t="shared" si="2"/>
        <v>46131.481</v>
      </c>
      <c r="K13" s="116">
        <f t="shared" si="1"/>
        <v>135573.793</v>
      </c>
    </row>
    <row r="14" spans="1:11" ht="15.75">
      <c r="A14" s="148"/>
      <c r="B14" s="148"/>
      <c r="C14" s="34" t="s">
        <v>145</v>
      </c>
      <c r="D14" s="44"/>
      <c r="E14" s="44"/>
      <c r="F14" s="44"/>
      <c r="G14" s="44"/>
      <c r="H14" s="116">
        <f t="shared" si="2"/>
        <v>43510.551</v>
      </c>
      <c r="I14" s="116">
        <f t="shared" si="2"/>
        <v>45931.761</v>
      </c>
      <c r="J14" s="116">
        <f t="shared" si="2"/>
        <v>46131.481</v>
      </c>
      <c r="K14" s="116">
        <f t="shared" si="1"/>
        <v>135573.793</v>
      </c>
    </row>
    <row r="15" spans="1:11" ht="31.5">
      <c r="A15" s="148"/>
      <c r="B15" s="148"/>
      <c r="C15" s="34" t="s">
        <v>330</v>
      </c>
      <c r="D15" s="15" t="s">
        <v>147</v>
      </c>
      <c r="E15" s="5" t="s">
        <v>53</v>
      </c>
      <c r="F15" s="5" t="s">
        <v>53</v>
      </c>
      <c r="G15" s="5" t="s">
        <v>53</v>
      </c>
      <c r="H15" s="116">
        <f>'прило 2 к прогр'!D19</f>
        <v>43510.551</v>
      </c>
      <c r="I15" s="116">
        <f>'прило 2 к прогр'!E19</f>
        <v>45931.761</v>
      </c>
      <c r="J15" s="116">
        <f>'прило 2 к прогр'!F19</f>
        <v>46131.481</v>
      </c>
      <c r="K15" s="116">
        <f t="shared" si="1"/>
        <v>135573.793</v>
      </c>
    </row>
    <row r="17" spans="1:11" ht="18.75" customHeight="1">
      <c r="A17" s="39" t="s">
        <v>394</v>
      </c>
      <c r="B17" s="39"/>
      <c r="C17" s="39"/>
      <c r="D17" s="39"/>
      <c r="E17" s="40"/>
      <c r="F17" s="164"/>
      <c r="G17" s="164"/>
      <c r="H17" s="40"/>
      <c r="I17" s="40"/>
      <c r="J17" s="164" t="s">
        <v>393</v>
      </c>
      <c r="K17" s="164"/>
    </row>
  </sheetData>
  <sheetProtection/>
  <mergeCells count="15">
    <mergeCell ref="J17:K17"/>
    <mergeCell ref="F17:G17"/>
    <mergeCell ref="I1:K1"/>
    <mergeCell ref="A3:A4"/>
    <mergeCell ref="A2:K2"/>
    <mergeCell ref="D3:G3"/>
    <mergeCell ref="H3:K3"/>
    <mergeCell ref="C3:C4"/>
    <mergeCell ref="B3:B4"/>
    <mergeCell ref="A5:A8"/>
    <mergeCell ref="B5:B8"/>
    <mergeCell ref="A13:A15"/>
    <mergeCell ref="B13:B15"/>
    <mergeCell ref="A9:A12"/>
    <mergeCell ref="B9:B12"/>
  </mergeCells>
  <printOptions/>
  <pageMargins left="0.5118110236220472" right="0.5118110236220472" top="0.7480314960629921" bottom="0.5511811023622047" header="0.31496062992125984" footer="0.31496062992125984"/>
  <pageSetup fitToHeight="3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9"/>
  <sheetViews>
    <sheetView view="pageBreakPreview" zoomScale="96" zoomScaleSheetLayoutView="96" zoomScalePageLayoutView="0" workbookViewId="0" topLeftCell="A1">
      <selection activeCell="C14" sqref="C14"/>
    </sheetView>
  </sheetViews>
  <sheetFormatPr defaultColWidth="9.00390625" defaultRowHeight="12.75"/>
  <cols>
    <col min="1" max="1" width="18.375" style="45" customWidth="1"/>
    <col min="2" max="2" width="29.625" style="45" customWidth="1"/>
    <col min="3" max="3" width="48.25390625" style="45" customWidth="1"/>
    <col min="4" max="7" width="16.00390625" style="45" customWidth="1"/>
    <col min="8" max="16384" width="9.125" style="45" customWidth="1"/>
  </cols>
  <sheetData>
    <row r="1" spans="3:7" ht="72" customHeight="1">
      <c r="C1" s="1"/>
      <c r="E1" s="149" t="s">
        <v>266</v>
      </c>
      <c r="F1" s="149"/>
      <c r="G1" s="149"/>
    </row>
    <row r="2" spans="1:7" ht="44.25" customHeight="1">
      <c r="A2" s="151" t="s">
        <v>152</v>
      </c>
      <c r="B2" s="151"/>
      <c r="C2" s="151"/>
      <c r="D2" s="151"/>
      <c r="E2" s="151"/>
      <c r="F2" s="151"/>
      <c r="G2" s="151"/>
    </row>
    <row r="3" spans="1:7" ht="33.75" customHeight="1">
      <c r="A3" s="156" t="s">
        <v>153</v>
      </c>
      <c r="B3" s="156" t="s">
        <v>154</v>
      </c>
      <c r="C3" s="173" t="s">
        <v>155</v>
      </c>
      <c r="D3" s="156" t="s">
        <v>156</v>
      </c>
      <c r="E3" s="156"/>
      <c r="F3" s="156"/>
      <c r="G3" s="156"/>
    </row>
    <row r="4" spans="1:7" ht="36" customHeight="1">
      <c r="A4" s="156"/>
      <c r="B4" s="156"/>
      <c r="C4" s="175"/>
      <c r="D4" s="43" t="s">
        <v>31</v>
      </c>
      <c r="E4" s="43" t="s">
        <v>32</v>
      </c>
      <c r="F4" s="43" t="s">
        <v>33</v>
      </c>
      <c r="G4" s="43" t="s">
        <v>142</v>
      </c>
    </row>
    <row r="5" spans="1:7" ht="15.75">
      <c r="A5" s="156" t="s">
        <v>143</v>
      </c>
      <c r="B5" s="156" t="s">
        <v>302</v>
      </c>
      <c r="C5" s="46" t="s">
        <v>157</v>
      </c>
      <c r="D5" s="115">
        <f>SUM(D6:D11)</f>
        <v>936757.029</v>
      </c>
      <c r="E5" s="115">
        <f>SUM(E6:E11)</f>
        <v>963923.278</v>
      </c>
      <c r="F5" s="115">
        <f>SUM(F6:F11)</f>
        <v>976835.463</v>
      </c>
      <c r="G5" s="115">
        <f aca="true" t="shared" si="0" ref="G5:G25">D5+E5+F5</f>
        <v>2877515.77</v>
      </c>
    </row>
    <row r="6" spans="1:7" ht="15.75">
      <c r="A6" s="156"/>
      <c r="B6" s="156"/>
      <c r="C6" s="47" t="s">
        <v>158</v>
      </c>
      <c r="D6" s="116"/>
      <c r="E6" s="116"/>
      <c r="F6" s="117"/>
      <c r="G6" s="115">
        <f t="shared" si="0"/>
        <v>0</v>
      </c>
    </row>
    <row r="7" spans="1:7" ht="15.75" customHeight="1">
      <c r="A7" s="156"/>
      <c r="B7" s="156"/>
      <c r="C7" s="48" t="s">
        <v>159</v>
      </c>
      <c r="D7" s="115">
        <f aca="true" t="shared" si="1" ref="D7:F10">D14+D21</f>
        <v>0</v>
      </c>
      <c r="E7" s="115">
        <f t="shared" si="1"/>
        <v>0</v>
      </c>
      <c r="F7" s="115">
        <f t="shared" si="1"/>
        <v>0</v>
      </c>
      <c r="G7" s="115">
        <f t="shared" si="0"/>
        <v>0</v>
      </c>
    </row>
    <row r="8" spans="1:7" ht="15.75">
      <c r="A8" s="156"/>
      <c r="B8" s="156"/>
      <c r="C8" s="48" t="s">
        <v>160</v>
      </c>
      <c r="D8" s="115">
        <f t="shared" si="1"/>
        <v>538568.7</v>
      </c>
      <c r="E8" s="115">
        <f t="shared" si="1"/>
        <v>561652.1</v>
      </c>
      <c r="F8" s="115">
        <f t="shared" si="1"/>
        <v>561652.1</v>
      </c>
      <c r="G8" s="115">
        <f t="shared" si="0"/>
        <v>1661872.9</v>
      </c>
    </row>
    <row r="9" spans="1:7" ht="15" customHeight="1">
      <c r="A9" s="156"/>
      <c r="B9" s="156"/>
      <c r="C9" s="48" t="s">
        <v>161</v>
      </c>
      <c r="D9" s="115">
        <f t="shared" si="1"/>
        <v>0</v>
      </c>
      <c r="E9" s="115">
        <f t="shared" si="1"/>
        <v>0</v>
      </c>
      <c r="F9" s="115">
        <f t="shared" si="1"/>
        <v>0</v>
      </c>
      <c r="G9" s="115">
        <f t="shared" si="0"/>
        <v>0</v>
      </c>
    </row>
    <row r="10" spans="1:7" ht="15.75">
      <c r="A10" s="156"/>
      <c r="B10" s="156"/>
      <c r="C10" s="48" t="s">
        <v>162</v>
      </c>
      <c r="D10" s="115">
        <f t="shared" si="1"/>
        <v>398188.329</v>
      </c>
      <c r="E10" s="115">
        <f t="shared" si="1"/>
        <v>402271.178</v>
      </c>
      <c r="F10" s="115">
        <f t="shared" si="1"/>
        <v>415183.363</v>
      </c>
      <c r="G10" s="115">
        <f t="shared" si="0"/>
        <v>1215642.87</v>
      </c>
    </row>
    <row r="11" spans="1:7" ht="15.75">
      <c r="A11" s="156"/>
      <c r="B11" s="156"/>
      <c r="C11" s="48" t="s">
        <v>163</v>
      </c>
      <c r="D11" s="115"/>
      <c r="E11" s="115"/>
      <c r="F11" s="115"/>
      <c r="G11" s="115">
        <f t="shared" si="0"/>
        <v>0</v>
      </c>
    </row>
    <row r="12" spans="1:7" ht="15.75">
      <c r="A12" s="156" t="s">
        <v>164</v>
      </c>
      <c r="B12" s="156" t="s">
        <v>149</v>
      </c>
      <c r="C12" s="46" t="s">
        <v>157</v>
      </c>
      <c r="D12" s="115">
        <f>SUM(D13:D18)</f>
        <v>893246.478</v>
      </c>
      <c r="E12" s="115">
        <f>SUM(E13:E18)</f>
        <v>917991.517</v>
      </c>
      <c r="F12" s="115">
        <f>SUM(F13:F18)</f>
        <v>930703.982</v>
      </c>
      <c r="G12" s="115">
        <f t="shared" si="0"/>
        <v>2741941.977</v>
      </c>
    </row>
    <row r="13" spans="1:7" ht="15.75">
      <c r="A13" s="156"/>
      <c r="B13" s="156"/>
      <c r="C13" s="47" t="s">
        <v>158</v>
      </c>
      <c r="D13" s="117"/>
      <c r="E13" s="117"/>
      <c r="F13" s="117"/>
      <c r="G13" s="115">
        <f t="shared" si="0"/>
        <v>0</v>
      </c>
    </row>
    <row r="14" spans="1:7" ht="15.75">
      <c r="A14" s="156"/>
      <c r="B14" s="156"/>
      <c r="C14" s="48" t="s">
        <v>159</v>
      </c>
      <c r="D14" s="115"/>
      <c r="E14" s="115"/>
      <c r="F14" s="117"/>
      <c r="G14" s="115">
        <f t="shared" si="0"/>
        <v>0</v>
      </c>
    </row>
    <row r="15" spans="1:7" ht="15.75">
      <c r="A15" s="156"/>
      <c r="B15" s="156"/>
      <c r="C15" s="48" t="s">
        <v>160</v>
      </c>
      <c r="D15" s="115">
        <f>'Мероприятия подпрогр 1'!H119</f>
        <v>535435.3</v>
      </c>
      <c r="E15" s="115">
        <f>'Мероприятия подпрогр 1'!I119</f>
        <v>558398.5</v>
      </c>
      <c r="F15" s="115">
        <f>'Мероприятия подпрогр 1'!J119</f>
        <v>558398.5</v>
      </c>
      <c r="G15" s="115">
        <f t="shared" si="0"/>
        <v>1652232.3</v>
      </c>
    </row>
    <row r="16" spans="1:7" ht="15.75">
      <c r="A16" s="156"/>
      <c r="B16" s="156"/>
      <c r="C16" s="49" t="s">
        <v>161</v>
      </c>
      <c r="D16" s="115"/>
      <c r="E16" s="115"/>
      <c r="F16" s="117"/>
      <c r="G16" s="115">
        <f t="shared" si="0"/>
        <v>0</v>
      </c>
    </row>
    <row r="17" spans="1:7" ht="15.75">
      <c r="A17" s="156"/>
      <c r="B17" s="156"/>
      <c r="C17" s="48" t="s">
        <v>162</v>
      </c>
      <c r="D17" s="115">
        <f>'Мероприятия подпрогр 1'!H118</f>
        <v>357811.178</v>
      </c>
      <c r="E17" s="115">
        <f>'Мероприятия подпрогр 1'!I118</f>
        <v>359593.017</v>
      </c>
      <c r="F17" s="115">
        <f>'Мероприятия подпрогр 1'!J118</f>
        <v>372305.482</v>
      </c>
      <c r="G17" s="115">
        <f t="shared" si="0"/>
        <v>1089709.677</v>
      </c>
    </row>
    <row r="18" spans="1:7" ht="15.75">
      <c r="A18" s="156"/>
      <c r="B18" s="156"/>
      <c r="C18" s="48" t="s">
        <v>163</v>
      </c>
      <c r="D18" s="115"/>
      <c r="E18" s="115"/>
      <c r="F18" s="117"/>
      <c r="G18" s="115">
        <f t="shared" si="0"/>
        <v>0</v>
      </c>
    </row>
    <row r="19" spans="1:7" ht="15.75">
      <c r="A19" s="156" t="s">
        <v>165</v>
      </c>
      <c r="B19" s="156" t="s">
        <v>151</v>
      </c>
      <c r="C19" s="46" t="s">
        <v>157</v>
      </c>
      <c r="D19" s="115">
        <f>SUM(D20:D25)</f>
        <v>43510.551</v>
      </c>
      <c r="E19" s="115">
        <f>SUM(E20:E25)</f>
        <v>45931.761</v>
      </c>
      <c r="F19" s="115">
        <f>SUM(F20:F25)</f>
        <v>46131.481</v>
      </c>
      <c r="G19" s="115">
        <f t="shared" si="0"/>
        <v>135573.793</v>
      </c>
    </row>
    <row r="20" spans="1:7" ht="15.75">
      <c r="A20" s="156"/>
      <c r="B20" s="156"/>
      <c r="C20" s="47" t="s">
        <v>158</v>
      </c>
      <c r="D20" s="115"/>
      <c r="E20" s="115"/>
      <c r="F20" s="117"/>
      <c r="G20" s="115">
        <f t="shared" si="0"/>
        <v>0</v>
      </c>
    </row>
    <row r="21" spans="1:7" ht="15.75">
      <c r="A21" s="156"/>
      <c r="B21" s="156"/>
      <c r="C21" s="48" t="s">
        <v>159</v>
      </c>
      <c r="D21" s="115"/>
      <c r="E21" s="115"/>
      <c r="F21" s="117"/>
      <c r="G21" s="115">
        <f t="shared" si="0"/>
        <v>0</v>
      </c>
    </row>
    <row r="22" spans="1:7" ht="15.75">
      <c r="A22" s="156"/>
      <c r="B22" s="156"/>
      <c r="C22" s="48" t="s">
        <v>160</v>
      </c>
      <c r="D22" s="115">
        <f>'Мероприятия подпрог №2'!H11+'Мероприятия подпрог №2'!H12+'Мероприятия подпрог №2'!H13</f>
        <v>3133.4</v>
      </c>
      <c r="E22" s="115">
        <f>'Мероприятия подпрог №2'!I11+'Мероприятия подпрог №2'!I12+'Мероприятия подпрог №2'!I13</f>
        <v>3253.6</v>
      </c>
      <c r="F22" s="115">
        <f>'Мероприятия подпрог №2'!J11+'Мероприятия подпрог №2'!J12+'Мероприятия подпрог №2'!J13</f>
        <v>3253.6</v>
      </c>
      <c r="G22" s="115">
        <f t="shared" si="0"/>
        <v>9640.6</v>
      </c>
    </row>
    <row r="23" spans="1:7" ht="15.75">
      <c r="A23" s="156"/>
      <c r="B23" s="156"/>
      <c r="C23" s="48" t="s">
        <v>161</v>
      </c>
      <c r="D23" s="115"/>
      <c r="E23" s="115"/>
      <c r="F23" s="117"/>
      <c r="G23" s="115">
        <f t="shared" si="0"/>
        <v>0</v>
      </c>
    </row>
    <row r="24" spans="1:7" ht="15.75">
      <c r="A24" s="156"/>
      <c r="B24" s="156"/>
      <c r="C24" s="48" t="s">
        <v>162</v>
      </c>
      <c r="D24" s="115">
        <f>'Мероприятия подпрог №2'!H7+'Мероприятия подпрог №2'!H8+'Мероприятия подпрог №2'!H9+'Мероприятия подпрог №2'!H10+'Мероприятия подпрог №2'!H16+'Мероприятия подпрог №2'!H17+'Мероприятия подпрог №2'!H18+'Мероприятия подпрог №2'!H19</f>
        <v>40377.151</v>
      </c>
      <c r="E24" s="115">
        <f>'Мероприятия подпрог №2'!I7+'Мероприятия подпрог №2'!I8+'Мероприятия подпрог №2'!I9+'Мероприятия подпрог №2'!I10+'Мероприятия подпрог №2'!I16+'Мероприятия подпрог №2'!I17+'Мероприятия подпрог №2'!I18+'Мероприятия подпрог №2'!I19</f>
        <v>42678.161</v>
      </c>
      <c r="F24" s="115">
        <f>'Мероприятия подпрог №2'!J7+'Мероприятия подпрог №2'!J8+'Мероприятия подпрог №2'!J9+'Мероприятия подпрог №2'!J10+'Мероприятия подпрог №2'!J16+'Мероприятия подпрог №2'!J17+'Мероприятия подпрог №2'!J18+'Мероприятия подпрог №2'!J19</f>
        <v>42877.881</v>
      </c>
      <c r="G24" s="115">
        <f t="shared" si="0"/>
        <v>125933.193</v>
      </c>
    </row>
    <row r="25" spans="1:7" ht="15.75">
      <c r="A25" s="156"/>
      <c r="B25" s="156"/>
      <c r="C25" s="48" t="s">
        <v>163</v>
      </c>
      <c r="D25" s="115"/>
      <c r="E25" s="115"/>
      <c r="F25" s="117"/>
      <c r="G25" s="115">
        <f t="shared" si="0"/>
        <v>0</v>
      </c>
    </row>
    <row r="26" spans="1:7" ht="15">
      <c r="A26" s="50"/>
      <c r="B26" s="50"/>
      <c r="C26" s="50"/>
      <c r="D26" s="50"/>
      <c r="E26" s="50"/>
      <c r="F26" s="50"/>
      <c r="G26" s="50"/>
    </row>
    <row r="27" spans="1:7" ht="18.75" customHeight="1">
      <c r="A27" s="39" t="s">
        <v>394</v>
      </c>
      <c r="B27" s="39"/>
      <c r="C27" s="39"/>
      <c r="D27" s="39"/>
      <c r="E27" s="40"/>
      <c r="F27" s="164" t="s">
        <v>393</v>
      </c>
      <c r="G27" s="164"/>
    </row>
    <row r="33" ht="15">
      <c r="J33" s="45" t="s">
        <v>166</v>
      </c>
    </row>
    <row r="129" ht="105" customHeight="1">
      <c r="L129" s="1"/>
    </row>
  </sheetData>
  <sheetProtection/>
  <mergeCells count="13">
    <mergeCell ref="F27:G27"/>
    <mergeCell ref="B5:B11"/>
    <mergeCell ref="D3:G3"/>
    <mergeCell ref="A12:A18"/>
    <mergeCell ref="B12:B18"/>
    <mergeCell ref="A5:A11"/>
    <mergeCell ref="A19:A25"/>
    <mergeCell ref="B19:B25"/>
    <mergeCell ref="E1:G1"/>
    <mergeCell ref="C3:C4"/>
    <mergeCell ref="A3:A4"/>
    <mergeCell ref="B3:B4"/>
    <mergeCell ref="A2:G2"/>
  </mergeCells>
  <printOptions horizontalCentered="1"/>
  <pageMargins left="0.3937007874015748" right="0.3937007874015748" top="0.984251968503937" bottom="0.5905511811023623" header="0.31496062992125984" footer="0.31496062992125984"/>
  <pageSetup firstPageNumber="1" useFirstPageNumber="1" fitToHeight="2" horizontalDpi="600" verticalDpi="600" orientation="landscape" paperSize="9" scale="86" r:id="rId1"/>
  <headerFooter alignWithMargins="0">
    <oddHeader>&amp;C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00390625" defaultRowHeight="12.75"/>
  <cols>
    <col min="1" max="1" width="42.25390625" style="1" customWidth="1"/>
    <col min="2" max="6" width="9.25390625" style="1" bestFit="1" customWidth="1"/>
    <col min="7" max="7" width="11.625" style="1" customWidth="1"/>
    <col min="8" max="8" width="11.125" style="1" customWidth="1"/>
    <col min="9" max="10" width="12.125" style="1" customWidth="1"/>
    <col min="11" max="11" width="12.625" style="1" customWidth="1"/>
    <col min="12" max="16384" width="9.125" style="1" customWidth="1"/>
  </cols>
  <sheetData>
    <row r="1" spans="7:11" ht="60" customHeight="1">
      <c r="G1" s="178" t="s">
        <v>267</v>
      </c>
      <c r="H1" s="178"/>
      <c r="I1" s="178"/>
      <c r="J1" s="178"/>
      <c r="K1" s="178"/>
    </row>
    <row r="2" spans="1:11" s="98" customFormat="1" ht="18.75">
      <c r="A2" s="151" t="s">
        <v>115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51.75" customHeight="1">
      <c r="A3" s="173" t="s">
        <v>116</v>
      </c>
      <c r="B3" s="179" t="s">
        <v>117</v>
      </c>
      <c r="C3" s="180"/>
      <c r="D3" s="180"/>
      <c r="E3" s="180"/>
      <c r="F3" s="181"/>
      <c r="G3" s="179" t="s">
        <v>118</v>
      </c>
      <c r="H3" s="180"/>
      <c r="I3" s="180"/>
      <c r="J3" s="180"/>
      <c r="K3" s="181"/>
    </row>
    <row r="4" spans="1:11" ht="29.25" customHeight="1">
      <c r="A4" s="174"/>
      <c r="B4" s="4" t="s">
        <v>27</v>
      </c>
      <c r="C4" s="4" t="s">
        <v>28</v>
      </c>
      <c r="D4" s="4" t="s">
        <v>31</v>
      </c>
      <c r="E4" s="4" t="s">
        <v>32</v>
      </c>
      <c r="F4" s="4" t="s">
        <v>33</v>
      </c>
      <c r="G4" s="4" t="s">
        <v>27</v>
      </c>
      <c r="H4" s="4" t="s">
        <v>28</v>
      </c>
      <c r="I4" s="4" t="s">
        <v>31</v>
      </c>
      <c r="J4" s="4" t="s">
        <v>32</v>
      </c>
      <c r="K4" s="4" t="s">
        <v>33</v>
      </c>
    </row>
    <row r="5" spans="1:11" ht="103.5" customHeight="1">
      <c r="A5" s="147" t="s">
        <v>3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</row>
    <row r="6" spans="1:11" ht="23.25" customHeight="1">
      <c r="A6" s="141" t="s">
        <v>303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</row>
    <row r="7" spans="1:11" ht="27.75" customHeight="1">
      <c r="A7" s="141" t="s">
        <v>111</v>
      </c>
      <c r="B7" s="142"/>
      <c r="C7" s="142"/>
      <c r="D7" s="142"/>
      <c r="E7" s="142"/>
      <c r="F7" s="142"/>
      <c r="G7" s="142"/>
      <c r="H7" s="142"/>
      <c r="I7" s="142"/>
      <c r="J7" s="142"/>
      <c r="K7" s="143"/>
    </row>
    <row r="8" spans="1:11" ht="63">
      <c r="A8" s="37" t="s">
        <v>119</v>
      </c>
      <c r="B8" s="90">
        <v>4120</v>
      </c>
      <c r="C8" s="90">
        <v>4289</v>
      </c>
      <c r="D8" s="90">
        <v>4384</v>
      </c>
      <c r="E8" s="90">
        <v>4384</v>
      </c>
      <c r="F8" s="90">
        <v>4574</v>
      </c>
      <c r="G8" s="131">
        <v>205903.8</v>
      </c>
      <c r="H8" s="131">
        <v>223733.9</v>
      </c>
      <c r="I8" s="132">
        <v>283633.256</v>
      </c>
      <c r="J8" s="132">
        <v>297967.9</v>
      </c>
      <c r="K8" s="132">
        <v>297742.928</v>
      </c>
    </row>
    <row r="9" spans="1:11" ht="159" customHeight="1">
      <c r="A9" s="152" t="s">
        <v>0</v>
      </c>
      <c r="B9" s="139"/>
      <c r="C9" s="139"/>
      <c r="D9" s="139"/>
      <c r="E9" s="139"/>
      <c r="F9" s="139"/>
      <c r="G9" s="139"/>
      <c r="H9" s="139"/>
      <c r="I9" s="139"/>
      <c r="J9" s="139"/>
      <c r="K9" s="140"/>
    </row>
    <row r="10" spans="1:11" ht="26.25" customHeight="1">
      <c r="A10" s="141" t="s">
        <v>304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2.5" customHeight="1">
      <c r="A11" s="141" t="s">
        <v>111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3"/>
    </row>
    <row r="12" spans="1:11" ht="66.75" customHeight="1">
      <c r="A12" s="37" t="s">
        <v>120</v>
      </c>
      <c r="B12" s="90">
        <v>9115</v>
      </c>
      <c r="C12" s="90">
        <v>9009</v>
      </c>
      <c r="D12" s="90">
        <v>9010</v>
      </c>
      <c r="E12" s="90">
        <v>9010</v>
      </c>
      <c r="F12" s="90">
        <v>9010</v>
      </c>
      <c r="G12" s="131">
        <v>49770</v>
      </c>
      <c r="H12" s="131">
        <v>62031.9</v>
      </c>
      <c r="I12" s="132">
        <v>373048.605</v>
      </c>
      <c r="J12" s="132">
        <v>392169.053</v>
      </c>
      <c r="K12" s="132">
        <v>391783.636</v>
      </c>
    </row>
    <row r="13" spans="1:11" ht="42.75" customHeight="1">
      <c r="A13" s="144" t="s">
        <v>1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6"/>
    </row>
    <row r="14" spans="1:11" ht="20.25" customHeight="1">
      <c r="A14" s="141" t="s">
        <v>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0.25" customHeight="1">
      <c r="A15" s="141" t="s">
        <v>111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73.5" customHeight="1">
      <c r="A16" s="91" t="s">
        <v>121</v>
      </c>
      <c r="B16" s="90">
        <v>7977</v>
      </c>
      <c r="C16" s="90">
        <f>B16+200</f>
        <v>8177</v>
      </c>
      <c r="D16" s="90">
        <f>C16+200</f>
        <v>8377</v>
      </c>
      <c r="E16" s="90">
        <f>D16+200</f>
        <v>8577</v>
      </c>
      <c r="F16" s="90">
        <f>E16+200</f>
        <v>8777</v>
      </c>
      <c r="G16" s="131">
        <v>23612.7</v>
      </c>
      <c r="H16" s="131">
        <v>23020.8</v>
      </c>
      <c r="I16" s="131">
        <v>28462.326</v>
      </c>
      <c r="J16" s="131">
        <v>30121.014</v>
      </c>
      <c r="K16" s="131">
        <v>30275.575</v>
      </c>
    </row>
    <row r="17" spans="1:11" ht="36.75" customHeight="1">
      <c r="A17" s="144" t="s">
        <v>306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6"/>
    </row>
    <row r="18" spans="1:11" ht="22.5" customHeight="1">
      <c r="A18" s="141" t="s">
        <v>305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6.25" customHeight="1">
      <c r="A19" s="141" t="s">
        <v>111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47.25">
      <c r="A20" s="91" t="s">
        <v>398</v>
      </c>
      <c r="B20" s="90">
        <v>1877</v>
      </c>
      <c r="C20" s="90">
        <v>1877</v>
      </c>
      <c r="D20" s="90">
        <v>1877</v>
      </c>
      <c r="E20" s="90">
        <v>1877</v>
      </c>
      <c r="F20" s="90">
        <v>1877</v>
      </c>
      <c r="G20" s="131">
        <v>3533.2</v>
      </c>
      <c r="H20" s="131">
        <v>3727.7</v>
      </c>
      <c r="I20" s="131">
        <f>'Мероприятия подпрогр 1'!H87+'Мероприятия подпрогр 1'!H88</f>
        <v>3020.469</v>
      </c>
      <c r="J20" s="131">
        <f>'Мероприятия подпрогр 1'!I87+'Мероприятия подпрогр 1'!I88</f>
        <v>4109.6</v>
      </c>
      <c r="K20" s="131">
        <f>J20</f>
        <v>4109.6</v>
      </c>
    </row>
    <row r="22" spans="1:11" ht="18.75">
      <c r="A22" s="39" t="s">
        <v>394</v>
      </c>
      <c r="B22" s="39"/>
      <c r="C22" s="39"/>
      <c r="D22" s="39"/>
      <c r="E22" s="40"/>
      <c r="F22" s="40"/>
      <c r="G22" s="40"/>
      <c r="H22" s="40"/>
      <c r="I22" s="40"/>
      <c r="J22" s="164" t="s">
        <v>393</v>
      </c>
      <c r="K22" s="164"/>
    </row>
  </sheetData>
  <sheetProtection/>
  <mergeCells count="18">
    <mergeCell ref="J22:K22"/>
    <mergeCell ref="A7:K7"/>
    <mergeCell ref="A5:K5"/>
    <mergeCell ref="G1:K1"/>
    <mergeCell ref="A2:K2"/>
    <mergeCell ref="A3:A4"/>
    <mergeCell ref="B3:F3"/>
    <mergeCell ref="G3:K3"/>
    <mergeCell ref="A6:K6"/>
    <mergeCell ref="A19:K19"/>
    <mergeCell ref="A14:K14"/>
    <mergeCell ref="A15:K15"/>
    <mergeCell ref="A17:K17"/>
    <mergeCell ref="A18:K18"/>
    <mergeCell ref="A9:K9"/>
    <mergeCell ref="A10:K10"/>
    <mergeCell ref="A11:K11"/>
    <mergeCell ref="A13:K1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89" zoomScaleNormal="89" zoomScaleSheetLayoutView="8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9" sqref="G39"/>
    </sheetView>
  </sheetViews>
  <sheetFormatPr defaultColWidth="9.00390625" defaultRowHeight="12.75"/>
  <cols>
    <col min="1" max="1" width="6.25390625" style="30" customWidth="1"/>
    <col min="2" max="2" width="79.125" style="1" customWidth="1"/>
    <col min="3" max="3" width="12.00390625" style="1" customWidth="1"/>
    <col min="4" max="4" width="11.375" style="1" hidden="1" customWidth="1"/>
    <col min="5" max="10" width="11.375" style="1" customWidth="1"/>
    <col min="11" max="16384" width="9.125" style="1" customWidth="1"/>
  </cols>
  <sheetData>
    <row r="1" spans="1:10" ht="51.75" customHeight="1">
      <c r="A1" s="23"/>
      <c r="B1" s="13"/>
      <c r="C1" s="22"/>
      <c r="F1" s="158" t="s">
        <v>262</v>
      </c>
      <c r="G1" s="159"/>
      <c r="H1" s="159"/>
      <c r="I1" s="159"/>
      <c r="J1" s="159"/>
    </row>
    <row r="2" spans="1:10" ht="37.5" customHeight="1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5.5" customHeight="1">
      <c r="A3" s="161" t="s">
        <v>15</v>
      </c>
      <c r="B3" s="157" t="s">
        <v>64</v>
      </c>
      <c r="C3" s="157" t="s">
        <v>14</v>
      </c>
      <c r="D3" s="156" t="s">
        <v>30</v>
      </c>
      <c r="E3" s="157" t="s">
        <v>42</v>
      </c>
      <c r="F3" s="156" t="s">
        <v>27</v>
      </c>
      <c r="G3" s="156" t="s">
        <v>28</v>
      </c>
      <c r="H3" s="156" t="s">
        <v>31</v>
      </c>
      <c r="I3" s="156" t="s">
        <v>32</v>
      </c>
      <c r="J3" s="156" t="s">
        <v>33</v>
      </c>
    </row>
    <row r="4" spans="1:10" ht="25.5" customHeight="1">
      <c r="A4" s="161"/>
      <c r="B4" s="157"/>
      <c r="C4" s="157"/>
      <c r="D4" s="156"/>
      <c r="E4" s="157"/>
      <c r="F4" s="156"/>
      <c r="G4" s="156"/>
      <c r="H4" s="156"/>
      <c r="I4" s="156"/>
      <c r="J4" s="156"/>
    </row>
    <row r="5" spans="1:10" ht="25.5" customHeight="1">
      <c r="A5" s="161"/>
      <c r="B5" s="157"/>
      <c r="C5" s="157"/>
      <c r="D5" s="156"/>
      <c r="E5" s="157"/>
      <c r="F5" s="156"/>
      <c r="G5" s="156"/>
      <c r="H5" s="156"/>
      <c r="I5" s="156"/>
      <c r="J5" s="156"/>
    </row>
    <row r="6" spans="1:10" ht="34.5" customHeight="1">
      <c r="A6" s="182" t="s">
        <v>331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30.75" customHeight="1">
      <c r="A7" s="148" t="s">
        <v>272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63">
      <c r="A8" s="15" t="s">
        <v>22</v>
      </c>
      <c r="B8" s="28" t="s">
        <v>44</v>
      </c>
      <c r="C8" s="5" t="s">
        <v>124</v>
      </c>
      <c r="D8" s="5">
        <v>0.02</v>
      </c>
      <c r="E8" s="17" t="s">
        <v>8</v>
      </c>
      <c r="F8" s="87">
        <v>524.7</v>
      </c>
      <c r="G8" s="87">
        <v>528</v>
      </c>
      <c r="H8" s="87">
        <v>532</v>
      </c>
      <c r="I8" s="87">
        <v>532</v>
      </c>
      <c r="J8" s="87">
        <v>540</v>
      </c>
    </row>
    <row r="9" spans="1:10" ht="84" customHeight="1">
      <c r="A9" s="15" t="s">
        <v>17</v>
      </c>
      <c r="B9" s="28" t="s">
        <v>95</v>
      </c>
      <c r="C9" s="5" t="s">
        <v>10</v>
      </c>
      <c r="D9" s="5">
        <v>0.03</v>
      </c>
      <c r="E9" s="17" t="s">
        <v>8</v>
      </c>
      <c r="F9" s="5" t="s">
        <v>6</v>
      </c>
      <c r="G9" s="5" t="s">
        <v>6</v>
      </c>
      <c r="H9" s="5">
        <v>5</v>
      </c>
      <c r="I9" s="5">
        <v>30</v>
      </c>
      <c r="J9" s="5">
        <v>50</v>
      </c>
    </row>
    <row r="10" spans="1:10" ht="94.5">
      <c r="A10" s="15" t="s">
        <v>54</v>
      </c>
      <c r="B10" s="28" t="s">
        <v>110</v>
      </c>
      <c r="C10" s="5" t="s">
        <v>10</v>
      </c>
      <c r="D10" s="5">
        <v>0.02</v>
      </c>
      <c r="E10" s="17" t="s">
        <v>8</v>
      </c>
      <c r="F10" s="5" t="s">
        <v>6</v>
      </c>
      <c r="G10" s="5">
        <v>81.5</v>
      </c>
      <c r="H10" s="5">
        <v>100</v>
      </c>
      <c r="I10" s="5">
        <v>100</v>
      </c>
      <c r="J10" s="5">
        <v>100</v>
      </c>
    </row>
    <row r="11" spans="1:10" ht="78.75">
      <c r="A11" s="15" t="s">
        <v>274</v>
      </c>
      <c r="B11" s="28" t="s">
        <v>71</v>
      </c>
      <c r="C11" s="5" t="s">
        <v>10</v>
      </c>
      <c r="D11" s="88">
        <v>0.05</v>
      </c>
      <c r="E11" s="17" t="s">
        <v>8</v>
      </c>
      <c r="F11" s="5">
        <v>86.5</v>
      </c>
      <c r="G11" s="5">
        <v>90</v>
      </c>
      <c r="H11" s="5">
        <v>92.5</v>
      </c>
      <c r="I11" s="5">
        <v>92.5</v>
      </c>
      <c r="J11" s="4">
        <v>100</v>
      </c>
    </row>
    <row r="12" spans="1:10" ht="33" customHeight="1">
      <c r="A12" s="148" t="s">
        <v>51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94.5">
      <c r="A13" s="15" t="s">
        <v>18</v>
      </c>
      <c r="B13" s="28" t="s">
        <v>96</v>
      </c>
      <c r="C13" s="14" t="s">
        <v>10</v>
      </c>
      <c r="D13" s="5">
        <v>0.03</v>
      </c>
      <c r="E13" s="17" t="s">
        <v>7</v>
      </c>
      <c r="F13" s="4">
        <v>11.1</v>
      </c>
      <c r="G13" s="26">
        <v>11.1</v>
      </c>
      <c r="H13" s="26">
        <v>11.1</v>
      </c>
      <c r="I13" s="26">
        <v>11.1</v>
      </c>
      <c r="J13" s="26">
        <v>11.1</v>
      </c>
    </row>
    <row r="14" spans="1:10" s="29" customFormat="1" ht="63">
      <c r="A14" s="15" t="s">
        <v>275</v>
      </c>
      <c r="B14" s="28" t="s">
        <v>97</v>
      </c>
      <c r="C14" s="14" t="s">
        <v>10</v>
      </c>
      <c r="D14" s="5">
        <v>0.02</v>
      </c>
      <c r="E14" s="17" t="s">
        <v>7</v>
      </c>
      <c r="F14" s="4">
        <v>83.33</v>
      </c>
      <c r="G14" s="4">
        <v>83.33</v>
      </c>
      <c r="H14" s="4">
        <v>83.33</v>
      </c>
      <c r="I14" s="4">
        <v>83.33</v>
      </c>
      <c r="J14" s="4">
        <v>83.33</v>
      </c>
    </row>
    <row r="15" spans="1:10" ht="63">
      <c r="A15" s="15" t="s">
        <v>11</v>
      </c>
      <c r="B15" s="28" t="s">
        <v>23</v>
      </c>
      <c r="C15" s="14" t="s">
        <v>10</v>
      </c>
      <c r="D15" s="5">
        <v>0.02</v>
      </c>
      <c r="E15" s="14" t="s">
        <v>8</v>
      </c>
      <c r="F15" s="18">
        <v>100</v>
      </c>
      <c r="G15" s="18">
        <v>100</v>
      </c>
      <c r="H15" s="18">
        <v>100</v>
      </c>
      <c r="I15" s="18">
        <v>100</v>
      </c>
      <c r="J15" s="18">
        <v>100</v>
      </c>
    </row>
    <row r="16" spans="1:10" ht="63">
      <c r="A16" s="15" t="s">
        <v>19</v>
      </c>
      <c r="B16" s="28" t="s">
        <v>98</v>
      </c>
      <c r="C16" s="5" t="s">
        <v>10</v>
      </c>
      <c r="D16" s="5">
        <v>0.04</v>
      </c>
      <c r="E16" s="14" t="s">
        <v>8</v>
      </c>
      <c r="F16" s="20">
        <v>2.04</v>
      </c>
      <c r="G16" s="20">
        <v>0.7</v>
      </c>
      <c r="H16" s="20">
        <v>0.7</v>
      </c>
      <c r="I16" s="20">
        <v>0.7</v>
      </c>
      <c r="J16" s="20">
        <v>0.7</v>
      </c>
    </row>
    <row r="17" spans="1:10" ht="47.25">
      <c r="A17" s="15" t="s">
        <v>20</v>
      </c>
      <c r="B17" s="28" t="s">
        <v>99</v>
      </c>
      <c r="C17" s="14" t="s">
        <v>10</v>
      </c>
      <c r="D17" s="5">
        <v>0.02</v>
      </c>
      <c r="E17" s="17" t="s">
        <v>7</v>
      </c>
      <c r="F17" s="4">
        <v>17.9</v>
      </c>
      <c r="G17" s="4">
        <v>16.1</v>
      </c>
      <c r="H17" s="4">
        <v>19</v>
      </c>
      <c r="I17" s="4">
        <v>19</v>
      </c>
      <c r="J17" s="4">
        <v>19</v>
      </c>
    </row>
    <row r="18" spans="1:10" ht="78.75">
      <c r="A18" s="15" t="s">
        <v>12</v>
      </c>
      <c r="B18" s="28" t="s">
        <v>100</v>
      </c>
      <c r="C18" s="16" t="s">
        <v>10</v>
      </c>
      <c r="D18" s="5">
        <v>0.04</v>
      </c>
      <c r="E18" s="14" t="s">
        <v>8</v>
      </c>
      <c r="F18" s="16">
        <v>86.9</v>
      </c>
      <c r="G18" s="16">
        <v>92</v>
      </c>
      <c r="H18" s="16">
        <v>93</v>
      </c>
      <c r="I18" s="16">
        <v>94</v>
      </c>
      <c r="J18" s="16">
        <v>95</v>
      </c>
    </row>
    <row r="19" spans="1:10" ht="63">
      <c r="A19" s="15" t="s">
        <v>21</v>
      </c>
      <c r="B19" s="28" t="s">
        <v>106</v>
      </c>
      <c r="C19" s="16" t="s">
        <v>10</v>
      </c>
      <c r="D19" s="5">
        <v>0.03</v>
      </c>
      <c r="E19" s="14" t="s">
        <v>8</v>
      </c>
      <c r="F19" s="27">
        <v>37</v>
      </c>
      <c r="G19" s="27">
        <v>41</v>
      </c>
      <c r="H19" s="27">
        <v>45</v>
      </c>
      <c r="I19" s="27">
        <v>48</v>
      </c>
      <c r="J19" s="27">
        <v>48</v>
      </c>
    </row>
    <row r="20" spans="1:10" ht="78.75">
      <c r="A20" s="15" t="s">
        <v>55</v>
      </c>
      <c r="B20" s="25" t="s">
        <v>101</v>
      </c>
      <c r="C20" s="14" t="s">
        <v>10</v>
      </c>
      <c r="D20" s="5">
        <v>0.02</v>
      </c>
      <c r="E20" s="14" t="s">
        <v>8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</row>
    <row r="21" spans="1:10" ht="47.25">
      <c r="A21" s="15" t="s">
        <v>276</v>
      </c>
      <c r="B21" s="28" t="s">
        <v>122</v>
      </c>
      <c r="C21" s="5" t="s">
        <v>10</v>
      </c>
      <c r="D21" s="88">
        <v>0.06</v>
      </c>
      <c r="E21" s="17" t="s">
        <v>7</v>
      </c>
      <c r="F21" s="33">
        <v>85</v>
      </c>
      <c r="G21" s="33">
        <v>85.2</v>
      </c>
      <c r="H21" s="33">
        <v>85.4</v>
      </c>
      <c r="I21" s="33">
        <v>85.6</v>
      </c>
      <c r="J21" s="33">
        <v>85.8</v>
      </c>
    </row>
    <row r="22" spans="1:10" ht="78.75">
      <c r="A22" s="15" t="s">
        <v>277</v>
      </c>
      <c r="B22" s="25" t="s">
        <v>72</v>
      </c>
      <c r="C22" s="14"/>
      <c r="D22" s="88">
        <v>0.06</v>
      </c>
      <c r="E22" s="14" t="s">
        <v>8</v>
      </c>
      <c r="F22" s="14">
        <v>1.42</v>
      </c>
      <c r="G22" s="14">
        <v>1.55</v>
      </c>
      <c r="H22" s="14">
        <v>1.55</v>
      </c>
      <c r="I22" s="14">
        <v>1.55</v>
      </c>
      <c r="J22" s="14">
        <v>1.55</v>
      </c>
    </row>
    <row r="23" spans="1:10" ht="63">
      <c r="A23" s="15" t="s">
        <v>278</v>
      </c>
      <c r="B23" s="28" t="s">
        <v>73</v>
      </c>
      <c r="C23" s="5" t="s">
        <v>10</v>
      </c>
      <c r="D23" s="88">
        <v>0.05</v>
      </c>
      <c r="E23" s="14" t="s">
        <v>8</v>
      </c>
      <c r="F23" s="20">
        <v>61</v>
      </c>
      <c r="G23" s="20">
        <v>72.22</v>
      </c>
      <c r="H23" s="20">
        <v>72.22</v>
      </c>
      <c r="I23" s="20">
        <v>77.78</v>
      </c>
      <c r="J23" s="20">
        <v>77.78</v>
      </c>
    </row>
    <row r="24" spans="1:10" ht="47.25">
      <c r="A24" s="15" t="s">
        <v>279</v>
      </c>
      <c r="B24" s="34" t="s">
        <v>131</v>
      </c>
      <c r="C24" s="14" t="s">
        <v>10</v>
      </c>
      <c r="D24" s="88">
        <v>0.05</v>
      </c>
      <c r="E24" s="14" t="s">
        <v>130</v>
      </c>
      <c r="F24" s="5">
        <v>100</v>
      </c>
      <c r="G24" s="5">
        <v>100</v>
      </c>
      <c r="H24" s="5">
        <v>100</v>
      </c>
      <c r="I24" s="5">
        <v>100</v>
      </c>
      <c r="J24" s="5">
        <v>100</v>
      </c>
    </row>
    <row r="25" spans="1:10" ht="36.75" customHeight="1">
      <c r="A25" s="148" t="s">
        <v>112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10" ht="63">
      <c r="A26" s="24" t="s">
        <v>16</v>
      </c>
      <c r="B26" s="25" t="s">
        <v>123</v>
      </c>
      <c r="C26" s="5" t="s">
        <v>10</v>
      </c>
      <c r="D26" s="5">
        <v>0.04</v>
      </c>
      <c r="E26" s="17" t="s">
        <v>8</v>
      </c>
      <c r="F26" s="26">
        <v>59.6</v>
      </c>
      <c r="G26" s="26">
        <v>62</v>
      </c>
      <c r="H26" s="26">
        <v>64</v>
      </c>
      <c r="I26" s="26">
        <v>67</v>
      </c>
      <c r="J26" s="26">
        <v>70</v>
      </c>
    </row>
    <row r="27" spans="1:10" ht="78.75">
      <c r="A27" s="24" t="s">
        <v>46</v>
      </c>
      <c r="B27" s="25" t="s">
        <v>102</v>
      </c>
      <c r="C27" s="5" t="s">
        <v>10</v>
      </c>
      <c r="D27" s="5">
        <v>0.02</v>
      </c>
      <c r="E27" s="17" t="s">
        <v>8</v>
      </c>
      <c r="F27" s="14" t="s">
        <v>6</v>
      </c>
      <c r="G27" s="14">
        <v>100</v>
      </c>
      <c r="H27" s="14">
        <v>100</v>
      </c>
      <c r="I27" s="14">
        <v>100</v>
      </c>
      <c r="J27" s="14">
        <v>100</v>
      </c>
    </row>
    <row r="28" spans="1:10" ht="30" customHeight="1">
      <c r="A28" s="148" t="s">
        <v>113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63">
      <c r="A29" s="24" t="s">
        <v>280</v>
      </c>
      <c r="B29" s="25" t="s">
        <v>45</v>
      </c>
      <c r="C29" s="5" t="s">
        <v>10</v>
      </c>
      <c r="D29" s="5">
        <v>0.04</v>
      </c>
      <c r="E29" s="17" t="s">
        <v>8</v>
      </c>
      <c r="F29" s="14">
        <v>80</v>
      </c>
      <c r="G29" s="14">
        <v>83</v>
      </c>
      <c r="H29" s="14">
        <v>83</v>
      </c>
      <c r="I29" s="14">
        <v>83</v>
      </c>
      <c r="J29" s="14">
        <v>83</v>
      </c>
    </row>
    <row r="30" spans="1:10" ht="24" customHeight="1">
      <c r="A30" s="163" t="s">
        <v>76</v>
      </c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ht="63">
      <c r="A31" s="21" t="s">
        <v>9</v>
      </c>
      <c r="B31" s="25" t="s">
        <v>25</v>
      </c>
      <c r="C31" s="14" t="s">
        <v>10</v>
      </c>
      <c r="D31" s="5">
        <v>0.03</v>
      </c>
      <c r="E31" s="17" t="s">
        <v>8</v>
      </c>
      <c r="F31" s="17">
        <v>83</v>
      </c>
      <c r="G31" s="17">
        <v>83</v>
      </c>
      <c r="H31" s="17">
        <v>83</v>
      </c>
      <c r="I31" s="17">
        <v>83</v>
      </c>
      <c r="J31" s="17">
        <v>83</v>
      </c>
    </row>
    <row r="32" spans="1:10" ht="54" customHeight="1">
      <c r="A32" s="21" t="s">
        <v>47</v>
      </c>
      <c r="B32" s="25" t="s">
        <v>70</v>
      </c>
      <c r="C32" s="14" t="s">
        <v>10</v>
      </c>
      <c r="D32" s="5">
        <v>0.03</v>
      </c>
      <c r="E32" s="17" t="s">
        <v>8</v>
      </c>
      <c r="F32" s="17">
        <v>47</v>
      </c>
      <c r="G32" s="17">
        <v>50.7</v>
      </c>
      <c r="H32" s="17">
        <v>50.7</v>
      </c>
      <c r="I32" s="17">
        <v>50.7</v>
      </c>
      <c r="J32" s="17">
        <v>50.7</v>
      </c>
    </row>
    <row r="33" spans="1:11" ht="41.25" customHeight="1">
      <c r="A33" s="148" t="s">
        <v>75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38"/>
    </row>
    <row r="34" spans="1:10" ht="63">
      <c r="A34" s="15" t="s">
        <v>48</v>
      </c>
      <c r="B34" s="25" t="s">
        <v>103</v>
      </c>
      <c r="C34" s="14" t="s">
        <v>10</v>
      </c>
      <c r="D34" s="5">
        <v>0.04</v>
      </c>
      <c r="E34" s="14" t="s">
        <v>8</v>
      </c>
      <c r="F34" s="14">
        <v>13</v>
      </c>
      <c r="G34" s="14">
        <v>18.5</v>
      </c>
      <c r="H34" s="14">
        <v>18.5</v>
      </c>
      <c r="I34" s="14">
        <v>18.5</v>
      </c>
      <c r="J34" s="14">
        <v>18.5</v>
      </c>
    </row>
    <row r="35" spans="1:10" ht="32.25" customHeight="1">
      <c r="A35" s="148" t="s">
        <v>74</v>
      </c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10" ht="63">
      <c r="A36" s="15" t="s">
        <v>49</v>
      </c>
      <c r="B36" s="28" t="s">
        <v>104</v>
      </c>
      <c r="C36" s="16" t="s">
        <v>114</v>
      </c>
      <c r="D36" s="5">
        <v>0.03</v>
      </c>
      <c r="E36" s="14" t="s">
        <v>8</v>
      </c>
      <c r="F36" s="27">
        <v>168</v>
      </c>
      <c r="G36" s="27">
        <v>171</v>
      </c>
      <c r="H36" s="27">
        <v>175</v>
      </c>
      <c r="I36" s="27">
        <v>180</v>
      </c>
      <c r="J36" s="27">
        <v>185</v>
      </c>
    </row>
    <row r="37" spans="1:10" ht="63">
      <c r="A37" s="15" t="s">
        <v>50</v>
      </c>
      <c r="B37" s="28" t="s">
        <v>105</v>
      </c>
      <c r="C37" s="16" t="s">
        <v>10</v>
      </c>
      <c r="D37" s="5">
        <v>0.03</v>
      </c>
      <c r="E37" s="14" t="s">
        <v>8</v>
      </c>
      <c r="F37" s="27">
        <v>87</v>
      </c>
      <c r="G37" s="27">
        <v>88</v>
      </c>
      <c r="H37" s="27">
        <v>88</v>
      </c>
      <c r="I37" s="27">
        <v>88</v>
      </c>
      <c r="J37" s="27">
        <v>88</v>
      </c>
    </row>
    <row r="39" spans="1:9" ht="18.75">
      <c r="A39" s="39" t="s">
        <v>394</v>
      </c>
      <c r="B39" s="39"/>
      <c r="C39" s="39"/>
      <c r="D39" s="39"/>
      <c r="E39" s="40"/>
      <c r="F39" s="40"/>
      <c r="G39" s="40"/>
      <c r="H39" s="164" t="s">
        <v>393</v>
      </c>
      <c r="I39" s="164"/>
    </row>
  </sheetData>
  <sheetProtection/>
  <mergeCells count="21">
    <mergeCell ref="A30:J30"/>
    <mergeCell ref="A33:J33"/>
    <mergeCell ref="A35:J35"/>
    <mergeCell ref="H39:I39"/>
    <mergeCell ref="A12:J12"/>
    <mergeCell ref="A25:J25"/>
    <mergeCell ref="A28:J28"/>
    <mergeCell ref="F3:F5"/>
    <mergeCell ref="E3:E5"/>
    <mergeCell ref="A6:J6"/>
    <mergeCell ref="A7:J7"/>
    <mergeCell ref="F1:J1"/>
    <mergeCell ref="J3:J5"/>
    <mergeCell ref="A2:J2"/>
    <mergeCell ref="A3:A5"/>
    <mergeCell ref="B3:B5"/>
    <mergeCell ref="G3:G5"/>
    <mergeCell ref="H3:H5"/>
    <mergeCell ref="I3:I5"/>
    <mergeCell ref="C3:C5"/>
    <mergeCell ref="D3:D5"/>
  </mergeCells>
  <printOptions/>
  <pageMargins left="0.5118110236220472" right="0.5118110236220472" top="0.7480314960629921" bottom="0.3937007874015748" header="0.31496062992125984" footer="0.31496062992125984"/>
  <pageSetup fitToHeight="6" fitToWidth="1" horizontalDpi="600" verticalDpi="600" orientation="landscape" paperSize="9" scale="83" r:id="rId1"/>
  <rowBreaks count="5" manualBreakCount="5">
    <brk id="6" max="10" man="1"/>
    <brk id="11" max="10" man="1"/>
    <brk id="15" max="10" man="1"/>
    <brk id="18" max="255" man="1"/>
    <brk id="2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O121"/>
  <sheetViews>
    <sheetView tabSelected="1" view="pageBreakPreview" zoomScale="70" zoomScaleNormal="98" zoomScaleSheetLayoutView="70" zoomScalePageLayoutView="0" workbookViewId="0" topLeftCell="A82">
      <selection activeCell="H85" sqref="H85"/>
    </sheetView>
  </sheetViews>
  <sheetFormatPr defaultColWidth="9.00390625" defaultRowHeight="12.75"/>
  <cols>
    <col min="1" max="1" width="7.25390625" style="74" customWidth="1"/>
    <col min="2" max="2" width="32.00390625" style="55" customWidth="1"/>
    <col min="3" max="3" width="14.375" style="55" customWidth="1"/>
    <col min="4" max="4" width="7.25390625" style="55" customWidth="1"/>
    <col min="5" max="5" width="7.875" style="55" customWidth="1"/>
    <col min="6" max="6" width="9.625" style="55" customWidth="1"/>
    <col min="7" max="7" width="6.375" style="55" customWidth="1"/>
    <col min="8" max="9" width="17.125" style="55" customWidth="1"/>
    <col min="10" max="10" width="16.75390625" style="55" customWidth="1"/>
    <col min="11" max="11" width="18.625" style="55" customWidth="1"/>
    <col min="12" max="12" width="18.00390625" style="55" customWidth="1"/>
    <col min="13" max="13" width="12.00390625" style="55" customWidth="1"/>
    <col min="14" max="14" width="15.375" style="55" customWidth="1"/>
    <col min="15" max="15" width="21.125" style="55" customWidth="1"/>
    <col min="16" max="16384" width="9.125" style="55" customWidth="1"/>
  </cols>
  <sheetData>
    <row r="1" spans="1:15" s="53" customFormat="1" ht="71.25" customHeight="1">
      <c r="A1" s="51"/>
      <c r="B1" s="52"/>
      <c r="H1" s="190"/>
      <c r="I1" s="190"/>
      <c r="K1" s="191" t="s">
        <v>319</v>
      </c>
      <c r="L1" s="149"/>
      <c r="M1" s="41"/>
      <c r="N1" s="41"/>
      <c r="O1" s="41"/>
    </row>
    <row r="2" spans="1:12" s="53" customFormat="1" ht="30.75" customHeight="1">
      <c r="A2" s="192" t="s">
        <v>167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53" customFormat="1" ht="35.25" customHeight="1">
      <c r="A3" s="156" t="s">
        <v>15</v>
      </c>
      <c r="B3" s="156" t="s">
        <v>134</v>
      </c>
      <c r="C3" s="156" t="s">
        <v>138</v>
      </c>
      <c r="D3" s="156" t="s">
        <v>136</v>
      </c>
      <c r="E3" s="156"/>
      <c r="F3" s="156"/>
      <c r="G3" s="156"/>
      <c r="H3" s="156" t="s">
        <v>137</v>
      </c>
      <c r="I3" s="156"/>
      <c r="J3" s="156"/>
      <c r="K3" s="156"/>
      <c r="L3" s="156" t="s">
        <v>169</v>
      </c>
    </row>
    <row r="4" spans="1:12" s="53" customFormat="1" ht="98.25" customHeight="1">
      <c r="A4" s="156"/>
      <c r="B4" s="156"/>
      <c r="C4" s="156"/>
      <c r="D4" s="4" t="s">
        <v>138</v>
      </c>
      <c r="E4" s="4" t="s">
        <v>139</v>
      </c>
      <c r="F4" s="4" t="s">
        <v>140</v>
      </c>
      <c r="G4" s="4" t="s">
        <v>141</v>
      </c>
      <c r="H4" s="4">
        <v>2014</v>
      </c>
      <c r="I4" s="4">
        <v>2015</v>
      </c>
      <c r="J4" s="4">
        <v>2016</v>
      </c>
      <c r="K4" s="4" t="s">
        <v>142</v>
      </c>
      <c r="L4" s="156"/>
    </row>
    <row r="5" spans="1:12" ht="37.5" customHeight="1">
      <c r="A5" s="185" t="s">
        <v>333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26.25" customHeight="1">
      <c r="A6" s="185" t="s">
        <v>170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2" ht="28.5" customHeight="1">
      <c r="A7" s="194" t="s">
        <v>77</v>
      </c>
      <c r="B7" s="193" t="s">
        <v>335</v>
      </c>
      <c r="C7" s="185" t="s">
        <v>146</v>
      </c>
      <c r="D7" s="186" t="s">
        <v>147</v>
      </c>
      <c r="E7" s="186" t="s">
        <v>336</v>
      </c>
      <c r="F7" s="186" t="s">
        <v>172</v>
      </c>
      <c r="G7" s="124" t="s">
        <v>337</v>
      </c>
      <c r="H7" s="111">
        <v>14828.25</v>
      </c>
      <c r="I7" s="111">
        <v>15495.169</v>
      </c>
      <c r="J7" s="111">
        <v>15495.169</v>
      </c>
      <c r="K7" s="125">
        <f>SUM(H7:J7)</f>
        <v>45818.588</v>
      </c>
      <c r="L7" s="185" t="s">
        <v>334</v>
      </c>
    </row>
    <row r="8" spans="1:12" ht="28.5" customHeight="1">
      <c r="A8" s="194"/>
      <c r="B8" s="193"/>
      <c r="C8" s="185"/>
      <c r="D8" s="186"/>
      <c r="E8" s="186"/>
      <c r="F8" s="186"/>
      <c r="G8" s="124" t="s">
        <v>338</v>
      </c>
      <c r="H8" s="111">
        <v>51.5</v>
      </c>
      <c r="I8" s="111">
        <v>86.825</v>
      </c>
      <c r="J8" s="111">
        <v>86.825</v>
      </c>
      <c r="K8" s="125">
        <f aca="true" t="shared" si="0" ref="K8:K18">SUM(H8:J8)</f>
        <v>225.15</v>
      </c>
      <c r="L8" s="185"/>
    </row>
    <row r="9" spans="1:15" ht="28.5" customHeight="1">
      <c r="A9" s="194"/>
      <c r="B9" s="193"/>
      <c r="C9" s="185"/>
      <c r="D9" s="186"/>
      <c r="E9" s="186"/>
      <c r="F9" s="186"/>
      <c r="G9" s="124" t="s">
        <v>339</v>
      </c>
      <c r="H9" s="111">
        <f>5010.371+265.626</f>
        <v>5275.997</v>
      </c>
      <c r="I9" s="111">
        <v>5240.672</v>
      </c>
      <c r="J9" s="111">
        <v>5240.672</v>
      </c>
      <c r="K9" s="125">
        <f t="shared" si="0"/>
        <v>15757.341</v>
      </c>
      <c r="L9" s="185"/>
      <c r="O9" s="55" t="s">
        <v>166</v>
      </c>
    </row>
    <row r="10" spans="1:12" ht="28.5" customHeight="1">
      <c r="A10" s="194"/>
      <c r="B10" s="193"/>
      <c r="C10" s="185"/>
      <c r="D10" s="186"/>
      <c r="E10" s="186"/>
      <c r="F10" s="186"/>
      <c r="G10" s="124" t="s">
        <v>340</v>
      </c>
      <c r="H10" s="111">
        <v>121107.511</v>
      </c>
      <c r="I10" s="111">
        <v>125737.826</v>
      </c>
      <c r="J10" s="111">
        <v>125737.826</v>
      </c>
      <c r="K10" s="125">
        <f t="shared" si="0"/>
        <v>372583.163</v>
      </c>
      <c r="L10" s="185"/>
    </row>
    <row r="11" spans="1:12" ht="28.5" customHeight="1">
      <c r="A11" s="194"/>
      <c r="B11" s="193"/>
      <c r="C11" s="185"/>
      <c r="D11" s="186"/>
      <c r="E11" s="186"/>
      <c r="F11" s="186"/>
      <c r="G11" s="124" t="s">
        <v>341</v>
      </c>
      <c r="H11" s="111">
        <v>6052.336</v>
      </c>
      <c r="I11" s="111">
        <v>6052.336</v>
      </c>
      <c r="J11" s="111">
        <v>6052.336</v>
      </c>
      <c r="K11" s="125">
        <f t="shared" si="0"/>
        <v>18157.008</v>
      </c>
      <c r="L11" s="185"/>
    </row>
    <row r="12" spans="1:12" ht="28.5" customHeight="1">
      <c r="A12" s="194"/>
      <c r="B12" s="193"/>
      <c r="C12" s="185"/>
      <c r="D12" s="186"/>
      <c r="E12" s="186"/>
      <c r="F12" s="186"/>
      <c r="G12" s="124" t="s">
        <v>342</v>
      </c>
      <c r="H12" s="111">
        <v>18920.481</v>
      </c>
      <c r="I12" s="111">
        <v>19604.946</v>
      </c>
      <c r="J12" s="111">
        <v>19604.946</v>
      </c>
      <c r="K12" s="125">
        <f t="shared" si="0"/>
        <v>58130.373</v>
      </c>
      <c r="L12" s="185"/>
    </row>
    <row r="13" spans="1:12" ht="43.5" customHeight="1">
      <c r="A13" s="194"/>
      <c r="B13" s="193"/>
      <c r="C13" s="185"/>
      <c r="D13" s="186"/>
      <c r="E13" s="186"/>
      <c r="F13" s="186"/>
      <c r="G13" s="124" t="s">
        <v>343</v>
      </c>
      <c r="H13" s="111">
        <v>1234.025</v>
      </c>
      <c r="I13" s="111">
        <v>1234.026</v>
      </c>
      <c r="J13" s="111">
        <v>1234.026</v>
      </c>
      <c r="K13" s="125">
        <f t="shared" si="0"/>
        <v>3702.077</v>
      </c>
      <c r="L13" s="185"/>
    </row>
    <row r="14" spans="1:12" ht="23.25" customHeight="1">
      <c r="A14" s="194" t="s">
        <v>78</v>
      </c>
      <c r="B14" s="195" t="s">
        <v>205</v>
      </c>
      <c r="C14" s="185" t="s">
        <v>175</v>
      </c>
      <c r="D14" s="186" t="s">
        <v>147</v>
      </c>
      <c r="E14" s="186" t="s">
        <v>336</v>
      </c>
      <c r="F14" s="186" t="s">
        <v>176</v>
      </c>
      <c r="G14" s="124" t="s">
        <v>337</v>
      </c>
      <c r="H14" s="111">
        <v>13512.767</v>
      </c>
      <c r="I14" s="111">
        <v>13263.945</v>
      </c>
      <c r="J14" s="111">
        <v>13331.837</v>
      </c>
      <c r="K14" s="125">
        <f t="shared" si="0"/>
        <v>40108.549</v>
      </c>
      <c r="L14" s="185" t="s">
        <v>334</v>
      </c>
    </row>
    <row r="15" spans="1:12" ht="23.25" customHeight="1">
      <c r="A15" s="194"/>
      <c r="B15" s="196"/>
      <c r="C15" s="185"/>
      <c r="D15" s="186"/>
      <c r="E15" s="186"/>
      <c r="F15" s="186"/>
      <c r="G15" s="124" t="s">
        <v>338</v>
      </c>
      <c r="H15" s="111">
        <v>2.905</v>
      </c>
      <c r="I15" s="111">
        <v>3.076</v>
      </c>
      <c r="J15" s="111">
        <v>3.092</v>
      </c>
      <c r="K15" s="125">
        <f t="shared" si="0"/>
        <v>9.073</v>
      </c>
      <c r="L15" s="185"/>
    </row>
    <row r="16" spans="1:12" ht="23.25" customHeight="1">
      <c r="A16" s="194"/>
      <c r="B16" s="196"/>
      <c r="C16" s="185"/>
      <c r="D16" s="186"/>
      <c r="E16" s="186"/>
      <c r="F16" s="186"/>
      <c r="G16" s="124" t="s">
        <v>339</v>
      </c>
      <c r="H16" s="111">
        <v>6476.037</v>
      </c>
      <c r="I16" s="111">
        <v>6009.354</v>
      </c>
      <c r="J16" s="111">
        <v>8035.115</v>
      </c>
      <c r="K16" s="125">
        <f t="shared" si="0"/>
        <v>20520.506</v>
      </c>
      <c r="L16" s="185"/>
    </row>
    <row r="17" spans="1:12" ht="23.25" customHeight="1">
      <c r="A17" s="194"/>
      <c r="B17" s="196"/>
      <c r="C17" s="185"/>
      <c r="D17" s="186"/>
      <c r="E17" s="186"/>
      <c r="F17" s="186"/>
      <c r="G17" s="124" t="s">
        <v>340</v>
      </c>
      <c r="H17" s="111">
        <v>123920.49</v>
      </c>
      <c r="I17" s="111">
        <v>131904.391</v>
      </c>
      <c r="J17" s="111">
        <v>132579.539</v>
      </c>
      <c r="K17" s="125">
        <f t="shared" si="0"/>
        <v>388404.42</v>
      </c>
      <c r="L17" s="185"/>
    </row>
    <row r="18" spans="1:12" ht="23.25" customHeight="1">
      <c r="A18" s="194"/>
      <c r="B18" s="196"/>
      <c r="C18" s="185"/>
      <c r="D18" s="186"/>
      <c r="E18" s="186"/>
      <c r="F18" s="186"/>
      <c r="G18" s="124" t="s">
        <v>342</v>
      </c>
      <c r="H18" s="111">
        <v>17465.001</v>
      </c>
      <c r="I18" s="111">
        <v>18380.517</v>
      </c>
      <c r="J18" s="111">
        <v>17474.655</v>
      </c>
      <c r="K18" s="125">
        <f t="shared" si="0"/>
        <v>53320.173</v>
      </c>
      <c r="L18" s="185"/>
    </row>
    <row r="19" spans="1:12" ht="23.25" customHeight="1">
      <c r="A19" s="194"/>
      <c r="B19" s="197"/>
      <c r="C19" s="185"/>
      <c r="D19" s="186"/>
      <c r="E19" s="186"/>
      <c r="F19" s="186"/>
      <c r="G19" s="124" t="s">
        <v>344</v>
      </c>
      <c r="H19" s="111">
        <v>3.4</v>
      </c>
      <c r="I19" s="111">
        <v>3.6</v>
      </c>
      <c r="J19" s="111">
        <v>3.618</v>
      </c>
      <c r="K19" s="125">
        <f aca="true" t="shared" si="1" ref="K19:K36">SUM(H19:J19)</f>
        <v>10.618</v>
      </c>
      <c r="L19" s="185"/>
    </row>
    <row r="20" spans="1:12" s="100" customFormat="1" ht="174" customHeight="1">
      <c r="A20" s="107" t="s">
        <v>79</v>
      </c>
      <c r="B20" s="105" t="s">
        <v>177</v>
      </c>
      <c r="C20" s="102" t="s">
        <v>175</v>
      </c>
      <c r="D20" s="105" t="s">
        <v>147</v>
      </c>
      <c r="E20" s="102" t="s">
        <v>171</v>
      </c>
      <c r="F20" s="105" t="s">
        <v>173</v>
      </c>
      <c r="G20" s="126" t="s">
        <v>173</v>
      </c>
      <c r="H20" s="127"/>
      <c r="I20" s="127"/>
      <c r="J20" s="127"/>
      <c r="K20" s="128">
        <f t="shared" si="1"/>
        <v>0</v>
      </c>
      <c r="L20" s="102" t="s">
        <v>178</v>
      </c>
    </row>
    <row r="21" spans="1:12" s="100" customFormat="1" ht="141.75" customHeight="1">
      <c r="A21" s="107" t="s">
        <v>179</v>
      </c>
      <c r="B21" s="105" t="s">
        <v>180</v>
      </c>
      <c r="C21" s="102" t="s">
        <v>175</v>
      </c>
      <c r="D21" s="105" t="s">
        <v>147</v>
      </c>
      <c r="E21" s="102" t="s">
        <v>171</v>
      </c>
      <c r="F21" s="105" t="s">
        <v>173</v>
      </c>
      <c r="G21" s="126" t="s">
        <v>173</v>
      </c>
      <c r="H21" s="127"/>
      <c r="I21" s="127"/>
      <c r="J21" s="127"/>
      <c r="K21" s="128">
        <f t="shared" si="1"/>
        <v>0</v>
      </c>
      <c r="L21" s="102" t="s">
        <v>178</v>
      </c>
    </row>
    <row r="22" spans="1:12" ht="48" customHeight="1">
      <c r="A22" s="194" t="s">
        <v>181</v>
      </c>
      <c r="B22" s="193" t="s">
        <v>182</v>
      </c>
      <c r="C22" s="185" t="s">
        <v>175</v>
      </c>
      <c r="D22" s="186" t="s">
        <v>147</v>
      </c>
      <c r="E22" s="186" t="s">
        <v>336</v>
      </c>
      <c r="F22" s="186" t="s">
        <v>183</v>
      </c>
      <c r="G22" s="124" t="s">
        <v>337</v>
      </c>
      <c r="H22" s="111">
        <v>117.049</v>
      </c>
      <c r="I22" s="111">
        <v>123.944</v>
      </c>
      <c r="J22" s="111">
        <v>124.58</v>
      </c>
      <c r="K22" s="125">
        <f t="shared" si="1"/>
        <v>365.573</v>
      </c>
      <c r="L22" s="198" t="s">
        <v>184</v>
      </c>
    </row>
    <row r="23" spans="1:12" ht="48" customHeight="1">
      <c r="A23" s="194"/>
      <c r="B23" s="193"/>
      <c r="C23" s="185"/>
      <c r="D23" s="186"/>
      <c r="E23" s="186"/>
      <c r="F23" s="186"/>
      <c r="G23" s="124" t="s">
        <v>340</v>
      </c>
      <c r="H23" s="111">
        <v>541.764</v>
      </c>
      <c r="I23" s="111">
        <v>573.679</v>
      </c>
      <c r="J23" s="111">
        <v>576.617</v>
      </c>
      <c r="K23" s="125">
        <f t="shared" si="1"/>
        <v>1692.06</v>
      </c>
      <c r="L23" s="199"/>
    </row>
    <row r="24" spans="1:12" ht="74.25" customHeight="1">
      <c r="A24" s="194"/>
      <c r="B24" s="193"/>
      <c r="C24" s="185"/>
      <c r="D24" s="186"/>
      <c r="E24" s="186"/>
      <c r="F24" s="186"/>
      <c r="G24" s="124" t="s">
        <v>342</v>
      </c>
      <c r="H24" s="111">
        <v>36.195</v>
      </c>
      <c r="I24" s="111">
        <v>38.328</v>
      </c>
      <c r="J24" s="111">
        <v>38.523</v>
      </c>
      <c r="K24" s="125">
        <f t="shared" si="1"/>
        <v>113.046</v>
      </c>
      <c r="L24" s="200"/>
    </row>
    <row r="25" spans="1:12" ht="78" customHeight="1">
      <c r="A25" s="194" t="s">
        <v>185</v>
      </c>
      <c r="B25" s="193" t="s">
        <v>345</v>
      </c>
      <c r="C25" s="185" t="s">
        <v>175</v>
      </c>
      <c r="D25" s="186" t="s">
        <v>147</v>
      </c>
      <c r="E25" s="186" t="s">
        <v>336</v>
      </c>
      <c r="F25" s="186" t="s">
        <v>186</v>
      </c>
      <c r="G25" s="124" t="s">
        <v>339</v>
      </c>
      <c r="H25" s="111">
        <v>2344.513</v>
      </c>
      <c r="I25" s="111">
        <v>2461.79</v>
      </c>
      <c r="J25" s="111">
        <v>2461.79</v>
      </c>
      <c r="K25" s="125">
        <f t="shared" si="1"/>
        <v>7268.093</v>
      </c>
      <c r="L25" s="187" t="s">
        <v>187</v>
      </c>
    </row>
    <row r="26" spans="1:12" ht="78" customHeight="1">
      <c r="A26" s="194"/>
      <c r="B26" s="193"/>
      <c r="C26" s="185"/>
      <c r="D26" s="186"/>
      <c r="E26" s="186"/>
      <c r="F26" s="186"/>
      <c r="G26" s="124" t="s">
        <v>340</v>
      </c>
      <c r="H26" s="111">
        <v>1037.855</v>
      </c>
      <c r="I26" s="111">
        <v>1089.755</v>
      </c>
      <c r="J26" s="111">
        <v>1089.755</v>
      </c>
      <c r="K26" s="125">
        <f t="shared" si="1"/>
        <v>3217.365</v>
      </c>
      <c r="L26" s="187"/>
    </row>
    <row r="27" spans="1:12" ht="78" customHeight="1">
      <c r="A27" s="194"/>
      <c r="B27" s="193"/>
      <c r="C27" s="185"/>
      <c r="D27" s="186"/>
      <c r="E27" s="186"/>
      <c r="F27" s="186"/>
      <c r="G27" s="124" t="s">
        <v>342</v>
      </c>
      <c r="H27" s="111">
        <v>122.432</v>
      </c>
      <c r="I27" s="111">
        <v>128.555</v>
      </c>
      <c r="J27" s="111">
        <v>128.555</v>
      </c>
      <c r="K27" s="125">
        <f t="shared" si="1"/>
        <v>379.542</v>
      </c>
      <c r="L27" s="187"/>
    </row>
    <row r="28" spans="1:12" ht="202.5" customHeight="1">
      <c r="A28" s="56" t="s">
        <v>188</v>
      </c>
      <c r="B28" s="60" t="s">
        <v>189</v>
      </c>
      <c r="C28" s="60" t="s">
        <v>175</v>
      </c>
      <c r="D28" s="99" t="s">
        <v>147</v>
      </c>
      <c r="E28" s="99" t="s">
        <v>346</v>
      </c>
      <c r="F28" s="99" t="s">
        <v>190</v>
      </c>
      <c r="G28" s="124" t="s">
        <v>347</v>
      </c>
      <c r="H28" s="111">
        <v>7057.3</v>
      </c>
      <c r="I28" s="111">
        <v>7410.2</v>
      </c>
      <c r="J28" s="111">
        <v>7410.2</v>
      </c>
      <c r="K28" s="125">
        <f>SUM(H28:J28)</f>
        <v>21877.7</v>
      </c>
      <c r="L28" s="60" t="s">
        <v>364</v>
      </c>
    </row>
    <row r="29" spans="1:12" ht="250.5" customHeight="1">
      <c r="A29" s="56" t="s">
        <v>191</v>
      </c>
      <c r="B29" s="54" t="s">
        <v>250</v>
      </c>
      <c r="C29" s="54" t="s">
        <v>146</v>
      </c>
      <c r="D29" s="99" t="s">
        <v>147</v>
      </c>
      <c r="E29" s="99" t="s">
        <v>336</v>
      </c>
      <c r="F29" s="99" t="s">
        <v>348</v>
      </c>
      <c r="G29" s="124" t="s">
        <v>349</v>
      </c>
      <c r="H29" s="125">
        <v>3345</v>
      </c>
      <c r="I29" s="129">
        <v>0</v>
      </c>
      <c r="J29" s="129">
        <v>0</v>
      </c>
      <c r="K29" s="129">
        <f t="shared" si="1"/>
        <v>3345</v>
      </c>
      <c r="L29" s="54" t="s">
        <v>192</v>
      </c>
    </row>
    <row r="30" spans="1:12" ht="30.75" customHeight="1">
      <c r="A30" s="194" t="s">
        <v>193</v>
      </c>
      <c r="B30" s="193" t="s">
        <v>196</v>
      </c>
      <c r="C30" s="187" t="s">
        <v>146</v>
      </c>
      <c r="D30" s="186" t="s">
        <v>147</v>
      </c>
      <c r="E30" s="186" t="s">
        <v>336</v>
      </c>
      <c r="F30" s="99" t="s">
        <v>197</v>
      </c>
      <c r="G30" s="124" t="s">
        <v>337</v>
      </c>
      <c r="H30" s="111">
        <v>60.083</v>
      </c>
      <c r="I30" s="111">
        <v>63.622</v>
      </c>
      <c r="J30" s="111">
        <v>63.949</v>
      </c>
      <c r="K30" s="114">
        <f t="shared" si="1"/>
        <v>187.654</v>
      </c>
      <c r="L30" s="185" t="s">
        <v>382</v>
      </c>
    </row>
    <row r="31" spans="1:12" ht="30.75" customHeight="1">
      <c r="A31" s="194"/>
      <c r="B31" s="193"/>
      <c r="C31" s="187"/>
      <c r="D31" s="186"/>
      <c r="E31" s="186"/>
      <c r="F31" s="99" t="s">
        <v>197</v>
      </c>
      <c r="G31" s="124" t="s">
        <v>340</v>
      </c>
      <c r="H31" s="111">
        <v>426.597</v>
      </c>
      <c r="I31" s="111">
        <v>451.73</v>
      </c>
      <c r="J31" s="111">
        <v>454.05</v>
      </c>
      <c r="K31" s="114">
        <f t="shared" si="1"/>
        <v>1332.377</v>
      </c>
      <c r="L31" s="185"/>
    </row>
    <row r="32" spans="1:12" ht="30.75" customHeight="1">
      <c r="A32" s="194"/>
      <c r="B32" s="193"/>
      <c r="C32" s="187"/>
      <c r="D32" s="186"/>
      <c r="E32" s="186"/>
      <c r="F32" s="99" t="s">
        <v>197</v>
      </c>
      <c r="G32" s="124" t="s">
        <v>342</v>
      </c>
      <c r="H32" s="111">
        <v>54.93</v>
      </c>
      <c r="I32" s="111">
        <v>58.173</v>
      </c>
      <c r="J32" s="111">
        <v>58.462</v>
      </c>
      <c r="K32" s="114">
        <f t="shared" si="1"/>
        <v>171.565</v>
      </c>
      <c r="L32" s="185"/>
    </row>
    <row r="33" spans="1:12" ht="35.25" customHeight="1">
      <c r="A33" s="194" t="s">
        <v>195</v>
      </c>
      <c r="B33" s="193" t="s">
        <v>321</v>
      </c>
      <c r="C33" s="187" t="s">
        <v>146</v>
      </c>
      <c r="D33" s="186" t="s">
        <v>147</v>
      </c>
      <c r="E33" s="186" t="s">
        <v>336</v>
      </c>
      <c r="F33" s="186" t="s">
        <v>350</v>
      </c>
      <c r="G33" s="124" t="s">
        <v>339</v>
      </c>
      <c r="H33" s="111">
        <v>1106.605</v>
      </c>
      <c r="I33" s="111">
        <v>480</v>
      </c>
      <c r="J33" s="111">
        <v>960</v>
      </c>
      <c r="K33" s="114">
        <f t="shared" si="1"/>
        <v>2546.605</v>
      </c>
      <c r="L33" s="201" t="s">
        <v>194</v>
      </c>
    </row>
    <row r="34" spans="1:12" ht="185.25" customHeight="1">
      <c r="A34" s="194"/>
      <c r="B34" s="193"/>
      <c r="C34" s="187"/>
      <c r="D34" s="186"/>
      <c r="E34" s="186"/>
      <c r="F34" s="186"/>
      <c r="G34" s="124" t="s">
        <v>341</v>
      </c>
      <c r="H34" s="111">
        <v>1609.111</v>
      </c>
      <c r="I34" s="111">
        <v>520</v>
      </c>
      <c r="J34" s="111">
        <v>1040</v>
      </c>
      <c r="K34" s="114">
        <f t="shared" si="1"/>
        <v>3169.111</v>
      </c>
      <c r="L34" s="202"/>
    </row>
    <row r="35" spans="1:12" ht="121.5" customHeight="1">
      <c r="A35" s="56" t="s">
        <v>198</v>
      </c>
      <c r="B35" s="54" t="s">
        <v>351</v>
      </c>
      <c r="C35" s="54" t="s">
        <v>146</v>
      </c>
      <c r="D35" s="99" t="s">
        <v>147</v>
      </c>
      <c r="E35" s="99" t="s">
        <v>336</v>
      </c>
      <c r="F35" s="99" t="s">
        <v>352</v>
      </c>
      <c r="G35" s="124" t="s">
        <v>339</v>
      </c>
      <c r="H35" s="110">
        <v>1049.038</v>
      </c>
      <c r="I35" s="110">
        <v>1051.732</v>
      </c>
      <c r="J35" s="110">
        <v>1051.732</v>
      </c>
      <c r="K35" s="114">
        <f t="shared" si="1"/>
        <v>3152.502</v>
      </c>
      <c r="L35" s="102" t="s">
        <v>309</v>
      </c>
    </row>
    <row r="36" spans="1:12" ht="100.5" customHeight="1">
      <c r="A36" s="56" t="s">
        <v>320</v>
      </c>
      <c r="B36" s="58" t="s">
        <v>326</v>
      </c>
      <c r="C36" s="54" t="s">
        <v>146</v>
      </c>
      <c r="D36" s="99" t="s">
        <v>147</v>
      </c>
      <c r="E36" s="99" t="s">
        <v>336</v>
      </c>
      <c r="F36" s="99" t="s">
        <v>353</v>
      </c>
      <c r="G36" s="124" t="s">
        <v>339</v>
      </c>
      <c r="H36" s="111">
        <v>58</v>
      </c>
      <c r="I36" s="111">
        <v>58</v>
      </c>
      <c r="J36" s="111">
        <v>58</v>
      </c>
      <c r="K36" s="125">
        <f t="shared" si="1"/>
        <v>174</v>
      </c>
      <c r="L36" s="102" t="s">
        <v>309</v>
      </c>
    </row>
    <row r="37" spans="1:14" ht="30.75" customHeight="1">
      <c r="A37" s="189" t="s">
        <v>199</v>
      </c>
      <c r="B37" s="189"/>
      <c r="C37" s="78"/>
      <c r="D37" s="78"/>
      <c r="E37" s="78"/>
      <c r="F37" s="78"/>
      <c r="G37" s="130"/>
      <c r="H37" s="125">
        <f>SUM(H7:H36)</f>
        <v>347817.172</v>
      </c>
      <c r="I37" s="125">
        <f>SUM(I7:I36)</f>
        <v>357526.191</v>
      </c>
      <c r="J37" s="125">
        <f>SUM(J7:J36)</f>
        <v>360395.869</v>
      </c>
      <c r="K37" s="125">
        <f>SUM(K7:K36)</f>
        <v>1065739.232</v>
      </c>
      <c r="L37" s="69"/>
      <c r="M37" s="100"/>
      <c r="N37" s="100"/>
    </row>
    <row r="38" spans="1:12" ht="40.5" customHeight="1">
      <c r="A38" s="185" t="s">
        <v>200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1:12" ht="64.5" customHeight="1">
      <c r="A39" s="186" t="s">
        <v>80</v>
      </c>
      <c r="B39" s="204" t="s">
        <v>251</v>
      </c>
      <c r="C39" s="187" t="s">
        <v>146</v>
      </c>
      <c r="D39" s="186" t="s">
        <v>147</v>
      </c>
      <c r="E39" s="186" t="s">
        <v>354</v>
      </c>
      <c r="F39" s="186" t="s">
        <v>356</v>
      </c>
      <c r="G39" s="99" t="s">
        <v>339</v>
      </c>
      <c r="H39" s="133">
        <v>2509.273</v>
      </c>
      <c r="I39" s="133">
        <v>1600</v>
      </c>
      <c r="J39" s="133">
        <v>4300</v>
      </c>
      <c r="K39" s="135">
        <f aca="true" t="shared" si="2" ref="K39:K67">SUM(H39:J39)</f>
        <v>8409.273</v>
      </c>
      <c r="L39" s="185" t="s">
        <v>365</v>
      </c>
    </row>
    <row r="40" spans="1:12" ht="64.5" customHeight="1">
      <c r="A40" s="186"/>
      <c r="B40" s="204"/>
      <c r="C40" s="187"/>
      <c r="D40" s="186"/>
      <c r="E40" s="186"/>
      <c r="F40" s="186"/>
      <c r="G40" s="99" t="s">
        <v>341</v>
      </c>
      <c r="H40" s="133">
        <v>2723.091</v>
      </c>
      <c r="I40" s="133">
        <v>900</v>
      </c>
      <c r="J40" s="133">
        <v>2700</v>
      </c>
      <c r="K40" s="135">
        <f t="shared" si="2"/>
        <v>6323.091</v>
      </c>
      <c r="L40" s="185"/>
    </row>
    <row r="41" spans="1:12" ht="64.5" customHeight="1">
      <c r="A41" s="186"/>
      <c r="B41" s="204"/>
      <c r="C41" s="187"/>
      <c r="D41" s="186"/>
      <c r="E41" s="186"/>
      <c r="F41" s="186"/>
      <c r="G41" s="99" t="s">
        <v>343</v>
      </c>
      <c r="H41" s="133">
        <v>2851.92</v>
      </c>
      <c r="I41" s="133">
        <v>500</v>
      </c>
      <c r="J41" s="133">
        <v>2000</v>
      </c>
      <c r="K41" s="135">
        <f t="shared" si="2"/>
        <v>5351.92</v>
      </c>
      <c r="L41" s="185"/>
    </row>
    <row r="42" spans="1:12" s="101" customFormat="1" ht="150" customHeight="1">
      <c r="A42" s="105" t="s">
        <v>202</v>
      </c>
      <c r="B42" s="106" t="s">
        <v>327</v>
      </c>
      <c r="C42" s="102"/>
      <c r="D42" s="105"/>
      <c r="E42" s="105"/>
      <c r="F42" s="105"/>
      <c r="G42" s="102"/>
      <c r="H42" s="136">
        <v>0</v>
      </c>
      <c r="I42" s="136">
        <v>0</v>
      </c>
      <c r="J42" s="136">
        <v>0</v>
      </c>
      <c r="K42" s="136"/>
      <c r="L42" s="102">
        <v>0</v>
      </c>
    </row>
    <row r="43" spans="1:12" ht="34.5" customHeight="1">
      <c r="A43" s="186" t="s">
        <v>81</v>
      </c>
      <c r="B43" s="193" t="s">
        <v>252</v>
      </c>
      <c r="C43" s="187" t="s">
        <v>146</v>
      </c>
      <c r="D43" s="186" t="s">
        <v>147</v>
      </c>
      <c r="E43" s="186" t="s">
        <v>354</v>
      </c>
      <c r="F43" s="186" t="s">
        <v>203</v>
      </c>
      <c r="G43" s="99" t="s">
        <v>337</v>
      </c>
      <c r="H43" s="133">
        <v>38589.542</v>
      </c>
      <c r="I43" s="133">
        <v>40291.831</v>
      </c>
      <c r="J43" s="133">
        <v>40291.831</v>
      </c>
      <c r="K43" s="134">
        <f t="shared" si="2"/>
        <v>119173.204</v>
      </c>
      <c r="L43" s="185" t="s">
        <v>204</v>
      </c>
    </row>
    <row r="44" spans="1:12" ht="34.5" customHeight="1">
      <c r="A44" s="186"/>
      <c r="B44" s="193"/>
      <c r="C44" s="187"/>
      <c r="D44" s="186"/>
      <c r="E44" s="186"/>
      <c r="F44" s="186"/>
      <c r="G44" s="99" t="s">
        <v>338</v>
      </c>
      <c r="H44" s="133">
        <v>327.264</v>
      </c>
      <c r="I44" s="133">
        <v>341.194</v>
      </c>
      <c r="J44" s="133">
        <v>341.194</v>
      </c>
      <c r="K44" s="134">
        <f t="shared" si="2"/>
        <v>1009.652</v>
      </c>
      <c r="L44" s="185"/>
    </row>
    <row r="45" spans="1:12" ht="34.5" customHeight="1">
      <c r="A45" s="186"/>
      <c r="B45" s="193"/>
      <c r="C45" s="187"/>
      <c r="D45" s="186"/>
      <c r="E45" s="186"/>
      <c r="F45" s="186"/>
      <c r="G45" s="99" t="s">
        <v>339</v>
      </c>
      <c r="H45" s="133">
        <v>3998.033</v>
      </c>
      <c r="I45" s="133">
        <v>4174.874</v>
      </c>
      <c r="J45" s="133">
        <v>4174.874</v>
      </c>
      <c r="K45" s="134">
        <f t="shared" si="2"/>
        <v>12347.781</v>
      </c>
      <c r="L45" s="185"/>
    </row>
    <row r="46" spans="1:12" ht="34.5" customHeight="1">
      <c r="A46" s="186"/>
      <c r="B46" s="193"/>
      <c r="C46" s="187"/>
      <c r="D46" s="186"/>
      <c r="E46" s="186"/>
      <c r="F46" s="186"/>
      <c r="G46" s="99" t="s">
        <v>340</v>
      </c>
      <c r="H46" s="133">
        <v>182022.86</v>
      </c>
      <c r="I46" s="133">
        <v>190052.385</v>
      </c>
      <c r="J46" s="133">
        <v>190052.385</v>
      </c>
      <c r="K46" s="134">
        <f t="shared" si="2"/>
        <v>562127.63</v>
      </c>
      <c r="L46" s="185"/>
    </row>
    <row r="47" spans="1:12" ht="34.5" customHeight="1">
      <c r="A47" s="186"/>
      <c r="B47" s="193"/>
      <c r="C47" s="187"/>
      <c r="D47" s="186"/>
      <c r="E47" s="186"/>
      <c r="F47" s="186"/>
      <c r="G47" s="99" t="s">
        <v>341</v>
      </c>
      <c r="H47" s="133">
        <v>11578.21</v>
      </c>
      <c r="I47" s="133">
        <v>12088.988</v>
      </c>
      <c r="J47" s="133">
        <v>12088.988</v>
      </c>
      <c r="K47" s="134">
        <f t="shared" si="2"/>
        <v>35756.186</v>
      </c>
      <c r="L47" s="185"/>
    </row>
    <row r="48" spans="1:12" ht="34.5" customHeight="1">
      <c r="A48" s="186"/>
      <c r="B48" s="193"/>
      <c r="C48" s="187"/>
      <c r="D48" s="186"/>
      <c r="E48" s="186"/>
      <c r="F48" s="186"/>
      <c r="G48" s="99" t="s">
        <v>342</v>
      </c>
      <c r="H48" s="133">
        <v>83036.801</v>
      </c>
      <c r="I48" s="133">
        <v>86699.781</v>
      </c>
      <c r="J48" s="133">
        <v>86699.781</v>
      </c>
      <c r="K48" s="134">
        <f t="shared" si="2"/>
        <v>256436.363</v>
      </c>
      <c r="L48" s="185"/>
    </row>
    <row r="49" spans="1:12" ht="34.5" customHeight="1">
      <c r="A49" s="186"/>
      <c r="B49" s="193"/>
      <c r="C49" s="187"/>
      <c r="D49" s="186"/>
      <c r="E49" s="186"/>
      <c r="F49" s="186"/>
      <c r="G49" s="99" t="s">
        <v>343</v>
      </c>
      <c r="H49" s="133">
        <v>4421.79</v>
      </c>
      <c r="I49" s="133">
        <v>4616.847</v>
      </c>
      <c r="J49" s="133">
        <v>4616.847</v>
      </c>
      <c r="K49" s="134">
        <f t="shared" si="2"/>
        <v>13655.484</v>
      </c>
      <c r="L49" s="185"/>
    </row>
    <row r="50" spans="1:12" ht="36" customHeight="1">
      <c r="A50" s="186" t="s">
        <v>82</v>
      </c>
      <c r="B50" s="184" t="s">
        <v>205</v>
      </c>
      <c r="C50" s="187" t="s">
        <v>146</v>
      </c>
      <c r="D50" s="186" t="s">
        <v>147</v>
      </c>
      <c r="E50" s="186" t="s">
        <v>354</v>
      </c>
      <c r="F50" s="186" t="s">
        <v>176</v>
      </c>
      <c r="G50" s="99" t="s">
        <v>337</v>
      </c>
      <c r="H50" s="133">
        <v>11258.878</v>
      </c>
      <c r="I50" s="133">
        <v>12273.52</v>
      </c>
      <c r="J50" s="133">
        <v>12336.342</v>
      </c>
      <c r="K50" s="134">
        <f t="shared" si="2"/>
        <v>35868.74</v>
      </c>
      <c r="L50" s="185" t="s">
        <v>206</v>
      </c>
    </row>
    <row r="51" spans="1:12" ht="36" customHeight="1">
      <c r="A51" s="186"/>
      <c r="B51" s="184"/>
      <c r="C51" s="187"/>
      <c r="D51" s="186"/>
      <c r="E51" s="186"/>
      <c r="F51" s="186"/>
      <c r="G51" s="99" t="s">
        <v>338</v>
      </c>
      <c r="H51" s="133">
        <v>4.615</v>
      </c>
      <c r="I51" s="133">
        <v>4.889</v>
      </c>
      <c r="J51" s="133">
        <v>4.912</v>
      </c>
      <c r="K51" s="134">
        <f t="shared" si="2"/>
        <v>14.416</v>
      </c>
      <c r="L51" s="185"/>
    </row>
    <row r="52" spans="1:12" ht="36" customHeight="1">
      <c r="A52" s="186"/>
      <c r="B52" s="184"/>
      <c r="C52" s="187"/>
      <c r="D52" s="186"/>
      <c r="E52" s="186"/>
      <c r="F52" s="186"/>
      <c r="G52" s="99" t="s">
        <v>339</v>
      </c>
      <c r="H52" s="133">
        <v>12445.597</v>
      </c>
      <c r="I52" s="133">
        <v>12178.765</v>
      </c>
      <c r="J52" s="133">
        <v>12246.221</v>
      </c>
      <c r="K52" s="134">
        <f t="shared" si="2"/>
        <v>36870.583</v>
      </c>
      <c r="L52" s="185"/>
    </row>
    <row r="53" spans="1:12" ht="36" customHeight="1">
      <c r="A53" s="186"/>
      <c r="B53" s="184"/>
      <c r="C53" s="187"/>
      <c r="D53" s="186"/>
      <c r="E53" s="186"/>
      <c r="F53" s="186"/>
      <c r="G53" s="99" t="s">
        <v>340</v>
      </c>
      <c r="H53" s="133">
        <v>69174.532</v>
      </c>
      <c r="I53" s="133">
        <v>75573.909</v>
      </c>
      <c r="J53" s="133">
        <v>74971.083</v>
      </c>
      <c r="K53" s="134">
        <f t="shared" si="2"/>
        <v>219719.524</v>
      </c>
      <c r="L53" s="185"/>
    </row>
    <row r="54" spans="1:12" ht="36" customHeight="1">
      <c r="A54" s="186"/>
      <c r="B54" s="184"/>
      <c r="C54" s="187"/>
      <c r="D54" s="186"/>
      <c r="E54" s="186"/>
      <c r="F54" s="186"/>
      <c r="G54" s="99" t="s">
        <v>342</v>
      </c>
      <c r="H54" s="133">
        <v>34410.824</v>
      </c>
      <c r="I54" s="133">
        <v>35178.918</v>
      </c>
      <c r="J54" s="133">
        <v>35373.513</v>
      </c>
      <c r="K54" s="134">
        <f t="shared" si="2"/>
        <v>104963.255</v>
      </c>
      <c r="L54" s="185"/>
    </row>
    <row r="55" spans="1:12" ht="36" customHeight="1">
      <c r="A55" s="186"/>
      <c r="B55" s="184"/>
      <c r="C55" s="187"/>
      <c r="D55" s="186"/>
      <c r="E55" s="186"/>
      <c r="F55" s="186"/>
      <c r="G55" s="99" t="s">
        <v>344</v>
      </c>
      <c r="H55" s="133">
        <v>3.7</v>
      </c>
      <c r="I55" s="133">
        <v>3.9</v>
      </c>
      <c r="J55" s="133">
        <v>4.1</v>
      </c>
      <c r="K55" s="134">
        <f t="shared" si="2"/>
        <v>11.7</v>
      </c>
      <c r="L55" s="185"/>
    </row>
    <row r="56" spans="1:12" ht="72" customHeight="1">
      <c r="A56" s="186" t="s">
        <v>83</v>
      </c>
      <c r="B56" s="203" t="s">
        <v>207</v>
      </c>
      <c r="C56" s="185" t="s">
        <v>146</v>
      </c>
      <c r="D56" s="99" t="s">
        <v>147</v>
      </c>
      <c r="E56" s="99" t="s">
        <v>360</v>
      </c>
      <c r="F56" s="99" t="s">
        <v>208</v>
      </c>
      <c r="G56" s="99" t="s">
        <v>361</v>
      </c>
      <c r="H56" s="133">
        <v>4784.255</v>
      </c>
      <c r="I56" s="133">
        <v>0</v>
      </c>
      <c r="J56" s="133">
        <v>0</v>
      </c>
      <c r="K56" s="135">
        <f t="shared" si="2"/>
        <v>4784.255</v>
      </c>
      <c r="L56" s="198" t="s">
        <v>209</v>
      </c>
    </row>
    <row r="57" spans="1:12" ht="63.75" customHeight="1">
      <c r="A57" s="186"/>
      <c r="B57" s="203"/>
      <c r="C57" s="185"/>
      <c r="D57" s="99" t="s">
        <v>147</v>
      </c>
      <c r="E57" s="99" t="s">
        <v>360</v>
      </c>
      <c r="F57" s="99" t="s">
        <v>208</v>
      </c>
      <c r="G57" s="99" t="s">
        <v>340</v>
      </c>
      <c r="H57" s="133">
        <v>17731.431</v>
      </c>
      <c r="I57" s="133">
        <v>26832.4</v>
      </c>
      <c r="J57" s="133">
        <v>26832.4</v>
      </c>
      <c r="K57" s="135">
        <f t="shared" si="2"/>
        <v>71396.231</v>
      </c>
      <c r="L57" s="199"/>
    </row>
    <row r="58" spans="1:12" ht="63.75" customHeight="1">
      <c r="A58" s="186"/>
      <c r="B58" s="203"/>
      <c r="C58" s="185"/>
      <c r="D58" s="99" t="s">
        <v>147</v>
      </c>
      <c r="E58" s="99" t="s">
        <v>360</v>
      </c>
      <c r="F58" s="99" t="s">
        <v>208</v>
      </c>
      <c r="G58" s="99" t="s">
        <v>342</v>
      </c>
      <c r="H58" s="133">
        <v>2571.814</v>
      </c>
      <c r="I58" s="133">
        <v>0</v>
      </c>
      <c r="J58" s="133">
        <v>0</v>
      </c>
      <c r="K58" s="135">
        <f t="shared" si="2"/>
        <v>2571.814</v>
      </c>
      <c r="L58" s="200"/>
    </row>
    <row r="59" spans="1:12" ht="53.25" customHeight="1">
      <c r="A59" s="186" t="s">
        <v>84</v>
      </c>
      <c r="B59" s="203" t="s">
        <v>182</v>
      </c>
      <c r="C59" s="187" t="s">
        <v>146</v>
      </c>
      <c r="D59" s="186" t="s">
        <v>147</v>
      </c>
      <c r="E59" s="186" t="s">
        <v>354</v>
      </c>
      <c r="F59" s="186" t="s">
        <v>183</v>
      </c>
      <c r="G59" s="99" t="s">
        <v>337</v>
      </c>
      <c r="H59" s="133">
        <v>1171.8</v>
      </c>
      <c r="I59" s="133">
        <v>1240.83</v>
      </c>
      <c r="J59" s="133">
        <v>1247.182</v>
      </c>
      <c r="K59" s="134">
        <f t="shared" si="2"/>
        <v>3659.812</v>
      </c>
      <c r="L59" s="185" t="s">
        <v>178</v>
      </c>
    </row>
    <row r="60" spans="1:14" ht="53.25" customHeight="1">
      <c r="A60" s="186"/>
      <c r="B60" s="203"/>
      <c r="C60" s="187"/>
      <c r="D60" s="186"/>
      <c r="E60" s="186"/>
      <c r="F60" s="186"/>
      <c r="G60" s="99" t="s">
        <v>340</v>
      </c>
      <c r="H60" s="133">
        <v>2343.6</v>
      </c>
      <c r="I60" s="133">
        <v>2481.661</v>
      </c>
      <c r="J60" s="133">
        <v>2494.362</v>
      </c>
      <c r="K60" s="134">
        <f>SUM(H60:J60)</f>
        <v>7319.623</v>
      </c>
      <c r="L60" s="185"/>
      <c r="N60" s="123"/>
    </row>
    <row r="61" spans="1:12" ht="36" customHeight="1">
      <c r="A61" s="186"/>
      <c r="B61" s="203"/>
      <c r="C61" s="187"/>
      <c r="D61" s="186"/>
      <c r="E61" s="186"/>
      <c r="F61" s="186"/>
      <c r="G61" s="99" t="s">
        <v>342</v>
      </c>
      <c r="H61" s="133">
        <v>937.44</v>
      </c>
      <c r="I61" s="133">
        <v>992.665</v>
      </c>
      <c r="J61" s="133">
        <v>997.748</v>
      </c>
      <c r="K61" s="134">
        <f t="shared" si="2"/>
        <v>2927.853</v>
      </c>
      <c r="L61" s="185"/>
    </row>
    <row r="62" spans="1:12" ht="40.5" customHeight="1">
      <c r="A62" s="186" t="s">
        <v>87</v>
      </c>
      <c r="B62" s="203" t="s">
        <v>196</v>
      </c>
      <c r="C62" s="187" t="s">
        <v>146</v>
      </c>
      <c r="D62" s="186" t="s">
        <v>147</v>
      </c>
      <c r="E62" s="186" t="s">
        <v>354</v>
      </c>
      <c r="F62" s="186" t="s">
        <v>197</v>
      </c>
      <c r="G62" s="99" t="s">
        <v>337</v>
      </c>
      <c r="H62" s="133">
        <v>377.235</v>
      </c>
      <c r="I62" s="133">
        <v>399.458</v>
      </c>
      <c r="J62" s="133">
        <v>401.501</v>
      </c>
      <c r="K62" s="134">
        <f t="shared" si="2"/>
        <v>1178.194</v>
      </c>
      <c r="L62" s="185" t="s">
        <v>382</v>
      </c>
    </row>
    <row r="63" spans="1:12" ht="40.5" customHeight="1">
      <c r="A63" s="186"/>
      <c r="B63" s="203"/>
      <c r="C63" s="187"/>
      <c r="D63" s="186"/>
      <c r="E63" s="186"/>
      <c r="F63" s="186"/>
      <c r="G63" s="99" t="s">
        <v>340</v>
      </c>
      <c r="H63" s="133">
        <v>973.777</v>
      </c>
      <c r="I63" s="133">
        <v>1031.141</v>
      </c>
      <c r="J63" s="133">
        <v>1036.421</v>
      </c>
      <c r="K63" s="134">
        <f t="shared" si="2"/>
        <v>3041.339</v>
      </c>
      <c r="L63" s="185"/>
    </row>
    <row r="64" spans="1:12" ht="40.5" customHeight="1">
      <c r="A64" s="186"/>
      <c r="B64" s="203"/>
      <c r="C64" s="187"/>
      <c r="D64" s="186"/>
      <c r="E64" s="186"/>
      <c r="F64" s="186"/>
      <c r="G64" s="99" t="s">
        <v>342</v>
      </c>
      <c r="H64" s="133">
        <v>148.771</v>
      </c>
      <c r="I64" s="133">
        <v>158.593</v>
      </c>
      <c r="J64" s="133">
        <v>158.341</v>
      </c>
      <c r="K64" s="134">
        <f t="shared" si="2"/>
        <v>465.705</v>
      </c>
      <c r="L64" s="185"/>
    </row>
    <row r="65" spans="1:15" ht="115.5" customHeight="1">
      <c r="A65" s="58" t="s">
        <v>88</v>
      </c>
      <c r="B65" s="104" t="s">
        <v>355</v>
      </c>
      <c r="C65" s="54" t="s">
        <v>146</v>
      </c>
      <c r="D65" s="99" t="s">
        <v>147</v>
      </c>
      <c r="E65" s="99" t="s">
        <v>354</v>
      </c>
      <c r="F65" s="99" t="s">
        <v>353</v>
      </c>
      <c r="G65" s="99" t="s">
        <v>339</v>
      </c>
      <c r="H65" s="133">
        <v>12</v>
      </c>
      <c r="I65" s="133">
        <v>12</v>
      </c>
      <c r="J65" s="133">
        <v>12</v>
      </c>
      <c r="K65" s="134">
        <f t="shared" si="2"/>
        <v>36</v>
      </c>
      <c r="L65" s="54" t="s">
        <v>309</v>
      </c>
      <c r="M65" s="62"/>
      <c r="N65" s="63"/>
      <c r="O65" s="64"/>
    </row>
    <row r="66" spans="1:15" ht="132.75" customHeight="1">
      <c r="A66" s="58" t="s">
        <v>273</v>
      </c>
      <c r="B66" s="104" t="s">
        <v>308</v>
      </c>
      <c r="C66" s="102" t="s">
        <v>322</v>
      </c>
      <c r="D66" s="58" t="s">
        <v>362</v>
      </c>
      <c r="E66" s="58" t="s">
        <v>354</v>
      </c>
      <c r="F66" s="58" t="s">
        <v>363</v>
      </c>
      <c r="G66" s="54">
        <v>414</v>
      </c>
      <c r="H66" s="133">
        <v>220</v>
      </c>
      <c r="I66" s="133">
        <v>0</v>
      </c>
      <c r="J66" s="133">
        <v>0</v>
      </c>
      <c r="K66" s="134">
        <f t="shared" si="2"/>
        <v>220</v>
      </c>
      <c r="L66" s="54" t="s">
        <v>309</v>
      </c>
      <c r="M66" s="62"/>
      <c r="N66" s="63"/>
      <c r="O66" s="64"/>
    </row>
    <row r="67" spans="1:15" ht="137.25" customHeight="1">
      <c r="A67" s="58" t="s">
        <v>328</v>
      </c>
      <c r="B67" s="58" t="s">
        <v>311</v>
      </c>
      <c r="C67" s="102" t="s">
        <v>322</v>
      </c>
      <c r="D67" s="58" t="s">
        <v>362</v>
      </c>
      <c r="E67" s="58" t="s">
        <v>201</v>
      </c>
      <c r="F67" s="58" t="s">
        <v>396</v>
      </c>
      <c r="G67" s="54">
        <v>414</v>
      </c>
      <c r="H67" s="137">
        <v>2514.851</v>
      </c>
      <c r="I67" s="138">
        <v>0</v>
      </c>
      <c r="J67" s="138">
        <v>0</v>
      </c>
      <c r="K67" s="135">
        <f t="shared" si="2"/>
        <v>2514.851</v>
      </c>
      <c r="L67" s="54" t="s">
        <v>309</v>
      </c>
      <c r="M67" s="62"/>
      <c r="N67" s="63"/>
      <c r="O67" s="64"/>
    </row>
    <row r="68" spans="1:12" ht="33" customHeight="1">
      <c r="A68" s="185" t="s">
        <v>210</v>
      </c>
      <c r="B68" s="185"/>
      <c r="C68" s="54"/>
      <c r="D68" s="54"/>
      <c r="E68" s="54"/>
      <c r="F68" s="54"/>
      <c r="G68" s="54"/>
      <c r="H68" s="135">
        <f>SUM(H39:H67)</f>
        <v>493143.904</v>
      </c>
      <c r="I68" s="135">
        <f>SUM(I39:I67)</f>
        <v>509628.549</v>
      </c>
      <c r="J68" s="135">
        <f>SUM(J39:J67)</f>
        <v>515382.026</v>
      </c>
      <c r="K68" s="135">
        <f>SUM(K39:K67)</f>
        <v>1518154.479</v>
      </c>
      <c r="L68" s="69"/>
    </row>
    <row r="69" spans="1:12" ht="38.25" customHeight="1">
      <c r="A69" s="148" t="s">
        <v>112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</row>
    <row r="70" spans="1:12" ht="78.75" customHeight="1">
      <c r="A70" s="186" t="s">
        <v>89</v>
      </c>
      <c r="B70" s="184" t="s">
        <v>174</v>
      </c>
      <c r="C70" s="206" t="s">
        <v>146</v>
      </c>
      <c r="D70" s="207" t="s">
        <v>147</v>
      </c>
      <c r="E70" s="207" t="s">
        <v>201</v>
      </c>
      <c r="F70" s="194" t="s">
        <v>176</v>
      </c>
      <c r="G70" s="54">
        <v>611</v>
      </c>
      <c r="H70" s="112">
        <v>27450.406</v>
      </c>
      <c r="I70" s="112">
        <v>29067.783</v>
      </c>
      <c r="J70" s="112">
        <v>29216.953</v>
      </c>
      <c r="K70" s="112">
        <f>SUM(H70:J70)</f>
        <v>85735.142</v>
      </c>
      <c r="L70" s="185" t="s">
        <v>211</v>
      </c>
    </row>
    <row r="71" spans="1:12" ht="78.75" customHeight="1">
      <c r="A71" s="186"/>
      <c r="B71" s="184"/>
      <c r="C71" s="206"/>
      <c r="D71" s="207"/>
      <c r="E71" s="207"/>
      <c r="F71" s="194"/>
      <c r="G71" s="54">
        <v>612</v>
      </c>
      <c r="H71" s="112">
        <v>99.9</v>
      </c>
      <c r="I71" s="112">
        <v>0</v>
      </c>
      <c r="J71" s="112">
        <v>0</v>
      </c>
      <c r="K71" s="112">
        <f>SUM(H71:J71)</f>
        <v>99.9</v>
      </c>
      <c r="L71" s="185"/>
    </row>
    <row r="72" spans="1:14" ht="147.75" customHeight="1">
      <c r="A72" s="58" t="s">
        <v>90</v>
      </c>
      <c r="B72" s="57" t="s">
        <v>182</v>
      </c>
      <c r="C72" s="54" t="s">
        <v>146</v>
      </c>
      <c r="D72" s="58" t="s">
        <v>147</v>
      </c>
      <c r="E72" s="58" t="s">
        <v>201</v>
      </c>
      <c r="F72" s="58" t="s">
        <v>183</v>
      </c>
      <c r="G72" s="99" t="s">
        <v>340</v>
      </c>
      <c r="H72" s="113">
        <v>937.44</v>
      </c>
      <c r="I72" s="113">
        <v>992.665</v>
      </c>
      <c r="J72" s="113">
        <v>997.748</v>
      </c>
      <c r="K72" s="112">
        <f>SUM(H72:J72)</f>
        <v>2927.853</v>
      </c>
      <c r="L72" s="54" t="s">
        <v>178</v>
      </c>
      <c r="N72" s="123"/>
    </row>
    <row r="73" spans="1:12" ht="187.5" customHeight="1">
      <c r="A73" s="58" t="s">
        <v>212</v>
      </c>
      <c r="B73" s="57" t="s">
        <v>196</v>
      </c>
      <c r="C73" s="54" t="s">
        <v>146</v>
      </c>
      <c r="D73" s="58" t="s">
        <v>147</v>
      </c>
      <c r="E73" s="58" t="s">
        <v>201</v>
      </c>
      <c r="F73" s="58" t="s">
        <v>197</v>
      </c>
      <c r="G73" s="99" t="s">
        <v>340</v>
      </c>
      <c r="H73" s="113">
        <v>74.48</v>
      </c>
      <c r="I73" s="113">
        <v>60.566</v>
      </c>
      <c r="J73" s="113">
        <v>60.876</v>
      </c>
      <c r="K73" s="112">
        <f>SUM(H73:J73)</f>
        <v>195.922</v>
      </c>
      <c r="L73" s="60" t="s">
        <v>382</v>
      </c>
    </row>
    <row r="74" spans="1:12" ht="115.5" customHeight="1">
      <c r="A74" s="58" t="s">
        <v>392</v>
      </c>
      <c r="B74" s="58" t="s">
        <v>213</v>
      </c>
      <c r="C74" s="66" t="s">
        <v>146</v>
      </c>
      <c r="D74" s="99" t="s">
        <v>147</v>
      </c>
      <c r="E74" s="99" t="s">
        <v>354</v>
      </c>
      <c r="F74" s="99" t="s">
        <v>357</v>
      </c>
      <c r="G74" s="99" t="s">
        <v>341</v>
      </c>
      <c r="H74" s="113">
        <v>200</v>
      </c>
      <c r="I74" s="113">
        <v>200</v>
      </c>
      <c r="J74" s="113">
        <v>200</v>
      </c>
      <c r="K74" s="112">
        <f>SUM(H74:J74)</f>
        <v>600</v>
      </c>
      <c r="L74" s="54" t="s">
        <v>309</v>
      </c>
    </row>
    <row r="75" spans="1:12" ht="24" customHeight="1">
      <c r="A75" s="189" t="s">
        <v>214</v>
      </c>
      <c r="B75" s="189"/>
      <c r="C75" s="78"/>
      <c r="D75" s="78"/>
      <c r="E75" s="78"/>
      <c r="F75" s="78"/>
      <c r="G75" s="78"/>
      <c r="H75" s="112">
        <f>SUM(H70:H74)</f>
        <v>28762.226</v>
      </c>
      <c r="I75" s="112">
        <f>SUM(I70:I74)</f>
        <v>30321.014</v>
      </c>
      <c r="J75" s="112">
        <f>SUM(J70:J74)</f>
        <v>30475.577</v>
      </c>
      <c r="K75" s="112">
        <f>SUM(K70:K74)</f>
        <v>89558.817</v>
      </c>
      <c r="L75" s="60"/>
    </row>
    <row r="76" spans="1:12" ht="39" customHeight="1">
      <c r="A76" s="188" t="s">
        <v>215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39" customHeight="1">
      <c r="A77" s="183" t="s">
        <v>91</v>
      </c>
      <c r="B77" s="205" t="s">
        <v>358</v>
      </c>
      <c r="C77" s="185" t="s">
        <v>146</v>
      </c>
      <c r="D77" s="99" t="s">
        <v>147</v>
      </c>
      <c r="E77" s="99" t="s">
        <v>354</v>
      </c>
      <c r="F77" s="99" t="s">
        <v>359</v>
      </c>
      <c r="G77" s="99" t="s">
        <v>341</v>
      </c>
      <c r="H77" s="133">
        <v>207</v>
      </c>
      <c r="I77" s="133">
        <v>207</v>
      </c>
      <c r="J77" s="133">
        <v>207</v>
      </c>
      <c r="K77" s="135">
        <f>H77+I77+J77</f>
        <v>621</v>
      </c>
      <c r="L77" s="187" t="s">
        <v>216</v>
      </c>
    </row>
    <row r="78" spans="1:12" ht="245.25" customHeight="1">
      <c r="A78" s="183"/>
      <c r="B78" s="205"/>
      <c r="C78" s="185"/>
      <c r="D78" s="99" t="s">
        <v>147</v>
      </c>
      <c r="E78" s="99" t="s">
        <v>354</v>
      </c>
      <c r="F78" s="99" t="s">
        <v>359</v>
      </c>
      <c r="G78" s="99" t="s">
        <v>343</v>
      </c>
      <c r="H78" s="133">
        <v>43</v>
      </c>
      <c r="I78" s="133">
        <v>43</v>
      </c>
      <c r="J78" s="133">
        <v>43</v>
      </c>
      <c r="K78" s="135">
        <f>H78+I78+J78</f>
        <v>129</v>
      </c>
      <c r="L78" s="187"/>
    </row>
    <row r="79" spans="1:12" ht="36" customHeight="1">
      <c r="A79" s="189" t="s">
        <v>217</v>
      </c>
      <c r="B79" s="189"/>
      <c r="C79" s="78"/>
      <c r="D79" s="78"/>
      <c r="E79" s="78"/>
      <c r="F79" s="78"/>
      <c r="G79" s="78"/>
      <c r="H79" s="135">
        <f>SUM(H77:H78)</f>
        <v>250</v>
      </c>
      <c r="I79" s="135">
        <f>SUM(I77:I78)</f>
        <v>250</v>
      </c>
      <c r="J79" s="135">
        <f>SUM(J77:J78)</f>
        <v>250</v>
      </c>
      <c r="K79" s="135">
        <f>SUM(K77:K78)</f>
        <v>750</v>
      </c>
      <c r="L79" s="69"/>
    </row>
    <row r="80" spans="1:12" ht="31.5" customHeight="1">
      <c r="A80" s="185" t="s">
        <v>218</v>
      </c>
      <c r="B80" s="185"/>
      <c r="C80" s="185"/>
      <c r="D80" s="185"/>
      <c r="E80" s="185"/>
      <c r="F80" s="185"/>
      <c r="G80" s="185"/>
      <c r="H80" s="185"/>
      <c r="I80" s="185"/>
      <c r="J80" s="59"/>
      <c r="K80" s="69"/>
      <c r="L80" s="69"/>
    </row>
    <row r="81" spans="1:12" ht="84" customHeight="1">
      <c r="A81" s="67" t="s">
        <v>68</v>
      </c>
      <c r="B81" s="68" t="s">
        <v>325</v>
      </c>
      <c r="C81" s="54" t="s">
        <v>146</v>
      </c>
      <c r="D81" s="99" t="s">
        <v>147</v>
      </c>
      <c r="E81" s="99" t="s">
        <v>366</v>
      </c>
      <c r="F81" s="99" t="s">
        <v>373</v>
      </c>
      <c r="G81" s="99" t="s">
        <v>339</v>
      </c>
      <c r="H81" s="133">
        <v>1090.858</v>
      </c>
      <c r="I81" s="133">
        <v>1145.401</v>
      </c>
      <c r="J81" s="133">
        <v>1145.401</v>
      </c>
      <c r="K81" s="134">
        <f aca="true" t="shared" si="3" ref="K81:K94">H81+I81+J81</f>
        <v>3381.66</v>
      </c>
      <c r="L81" s="187" t="s">
        <v>220</v>
      </c>
    </row>
    <row r="82" spans="1:12" ht="92.25" customHeight="1">
      <c r="A82" s="67" t="s">
        <v>69</v>
      </c>
      <c r="B82" s="68" t="s">
        <v>370</v>
      </c>
      <c r="C82" s="54" t="s">
        <v>146</v>
      </c>
      <c r="D82" s="99" t="s">
        <v>147</v>
      </c>
      <c r="E82" s="99" t="s">
        <v>366</v>
      </c>
      <c r="F82" s="99" t="s">
        <v>371</v>
      </c>
      <c r="G82" s="99" t="s">
        <v>339</v>
      </c>
      <c r="H82" s="133">
        <v>258.695</v>
      </c>
      <c r="I82" s="133">
        <v>257.989</v>
      </c>
      <c r="J82" s="133">
        <v>257.989</v>
      </c>
      <c r="K82" s="134">
        <f t="shared" si="3"/>
        <v>774.673</v>
      </c>
      <c r="L82" s="187"/>
    </row>
    <row r="83" spans="1:13" ht="84.75" customHeight="1">
      <c r="A83" s="67" t="s">
        <v>221</v>
      </c>
      <c r="B83" s="68" t="s">
        <v>312</v>
      </c>
      <c r="C83" s="54" t="s">
        <v>146</v>
      </c>
      <c r="D83" s="99" t="s">
        <v>147</v>
      </c>
      <c r="E83" s="99" t="s">
        <v>366</v>
      </c>
      <c r="F83" s="99" t="s">
        <v>372</v>
      </c>
      <c r="G83" s="99" t="s">
        <v>341</v>
      </c>
      <c r="H83" s="133">
        <v>6563.28</v>
      </c>
      <c r="I83" s="133">
        <v>2662.111</v>
      </c>
      <c r="J83" s="133">
        <v>6579.296</v>
      </c>
      <c r="K83" s="134">
        <f t="shared" si="3"/>
        <v>15804.687</v>
      </c>
      <c r="L83" s="187"/>
      <c r="M83" s="55" t="s">
        <v>399</v>
      </c>
    </row>
    <row r="84" spans="1:12" ht="92.25" customHeight="1">
      <c r="A84" s="67" t="s">
        <v>222</v>
      </c>
      <c r="B84" s="68" t="s">
        <v>313</v>
      </c>
      <c r="C84" s="54" t="s">
        <v>146</v>
      </c>
      <c r="D84" s="99" t="s">
        <v>147</v>
      </c>
      <c r="E84" s="99" t="s">
        <v>366</v>
      </c>
      <c r="F84" s="99" t="s">
        <v>368</v>
      </c>
      <c r="G84" s="99" t="s">
        <v>341</v>
      </c>
      <c r="H84" s="133">
        <v>1480</v>
      </c>
      <c r="I84" s="133">
        <v>1616.508</v>
      </c>
      <c r="J84" s="133">
        <v>1616.746</v>
      </c>
      <c r="K84" s="134">
        <f t="shared" si="3"/>
        <v>4713.254</v>
      </c>
      <c r="L84" s="187"/>
    </row>
    <row r="85" spans="1:12" ht="90" customHeight="1">
      <c r="A85" s="67" t="s">
        <v>224</v>
      </c>
      <c r="B85" s="68" t="s">
        <v>223</v>
      </c>
      <c r="C85" s="54" t="s">
        <v>146</v>
      </c>
      <c r="D85" s="99" t="s">
        <v>147</v>
      </c>
      <c r="E85" s="99" t="s">
        <v>366</v>
      </c>
      <c r="F85" s="99" t="s">
        <v>369</v>
      </c>
      <c r="G85" s="99" t="s">
        <v>341</v>
      </c>
      <c r="H85" s="133">
        <v>870</v>
      </c>
      <c r="I85" s="133">
        <v>913.5</v>
      </c>
      <c r="J85" s="133">
        <v>913.5</v>
      </c>
      <c r="K85" s="134">
        <f t="shared" si="3"/>
        <v>2697</v>
      </c>
      <c r="L85" s="187"/>
    </row>
    <row r="86" spans="1:12" ht="35.25" customHeight="1">
      <c r="A86" s="183" t="s">
        <v>227</v>
      </c>
      <c r="B86" s="193" t="s">
        <v>225</v>
      </c>
      <c r="C86" s="187" t="s">
        <v>146</v>
      </c>
      <c r="D86" s="186" t="s">
        <v>147</v>
      </c>
      <c r="E86" s="186" t="s">
        <v>366</v>
      </c>
      <c r="F86" s="186" t="s">
        <v>226</v>
      </c>
      <c r="G86" s="99" t="s">
        <v>339</v>
      </c>
      <c r="H86" s="133">
        <v>893.531</v>
      </c>
      <c r="I86" s="133">
        <v>0</v>
      </c>
      <c r="J86" s="133">
        <v>0</v>
      </c>
      <c r="K86" s="134">
        <f t="shared" si="3"/>
        <v>893.531</v>
      </c>
      <c r="L86" s="187"/>
    </row>
    <row r="87" spans="1:12" ht="35.25" customHeight="1">
      <c r="A87" s="183"/>
      <c r="B87" s="193"/>
      <c r="C87" s="187"/>
      <c r="D87" s="186"/>
      <c r="E87" s="186"/>
      <c r="F87" s="186"/>
      <c r="G87" s="99" t="s">
        <v>340</v>
      </c>
      <c r="H87" s="133">
        <v>2235.606</v>
      </c>
      <c r="I87" s="133">
        <v>4109.6</v>
      </c>
      <c r="J87" s="133">
        <v>4109.6</v>
      </c>
      <c r="K87" s="134">
        <f t="shared" si="3"/>
        <v>10454.806</v>
      </c>
      <c r="L87" s="187"/>
    </row>
    <row r="88" spans="1:12" ht="35.25" customHeight="1">
      <c r="A88" s="183"/>
      <c r="B88" s="193"/>
      <c r="C88" s="187"/>
      <c r="D88" s="186"/>
      <c r="E88" s="186"/>
      <c r="F88" s="186"/>
      <c r="G88" s="99" t="s">
        <v>342</v>
      </c>
      <c r="H88" s="133">
        <v>784.863</v>
      </c>
      <c r="I88" s="133">
        <v>0</v>
      </c>
      <c r="J88" s="133">
        <v>0</v>
      </c>
      <c r="K88" s="134">
        <f t="shared" si="3"/>
        <v>784.863</v>
      </c>
      <c r="L88" s="187"/>
    </row>
    <row r="89" spans="1:15" ht="174" customHeight="1">
      <c r="A89" s="67" t="s">
        <v>230</v>
      </c>
      <c r="B89" s="57" t="s">
        <v>228</v>
      </c>
      <c r="C89" s="54" t="s">
        <v>146</v>
      </c>
      <c r="D89" s="99" t="s">
        <v>147</v>
      </c>
      <c r="E89" s="99" t="s">
        <v>366</v>
      </c>
      <c r="F89" s="99" t="s">
        <v>229</v>
      </c>
      <c r="G89" s="99" t="s">
        <v>339</v>
      </c>
      <c r="H89" s="133">
        <v>273.1</v>
      </c>
      <c r="I89" s="133">
        <v>286.8</v>
      </c>
      <c r="J89" s="133">
        <v>286.8</v>
      </c>
      <c r="K89" s="134">
        <f>H89+I89+J89</f>
        <v>846.7</v>
      </c>
      <c r="L89" s="187"/>
      <c r="O89" s="103"/>
    </row>
    <row r="90" spans="1:12" ht="297.75" customHeight="1">
      <c r="A90" s="67" t="s">
        <v>231</v>
      </c>
      <c r="B90" s="68" t="s">
        <v>374</v>
      </c>
      <c r="C90" s="54" t="s">
        <v>146</v>
      </c>
      <c r="D90" s="99" t="s">
        <v>147</v>
      </c>
      <c r="E90" s="99" t="s">
        <v>366</v>
      </c>
      <c r="F90" s="99" t="s">
        <v>375</v>
      </c>
      <c r="G90" s="99" t="s">
        <v>341</v>
      </c>
      <c r="H90" s="134">
        <v>0.3</v>
      </c>
      <c r="I90" s="134">
        <v>0.3</v>
      </c>
      <c r="J90" s="134">
        <v>0.3</v>
      </c>
      <c r="K90" s="134">
        <f t="shared" si="3"/>
        <v>0.9</v>
      </c>
      <c r="L90" s="187"/>
    </row>
    <row r="91" spans="1:12" ht="98.25" customHeight="1">
      <c r="A91" s="67" t="s">
        <v>233</v>
      </c>
      <c r="B91" s="57" t="s">
        <v>367</v>
      </c>
      <c r="C91" s="54" t="s">
        <v>146</v>
      </c>
      <c r="D91" s="99" t="s">
        <v>147</v>
      </c>
      <c r="E91" s="58" t="s">
        <v>219</v>
      </c>
      <c r="F91" s="99" t="s">
        <v>232</v>
      </c>
      <c r="G91" s="99" t="s">
        <v>341</v>
      </c>
      <c r="H91" s="134">
        <v>4154</v>
      </c>
      <c r="I91" s="134">
        <v>4361.7</v>
      </c>
      <c r="J91" s="134">
        <v>4361.7</v>
      </c>
      <c r="K91" s="134">
        <f t="shared" si="3"/>
        <v>12877.4</v>
      </c>
      <c r="L91" s="187"/>
    </row>
    <row r="92" spans="1:12" ht="100.5" customHeight="1">
      <c r="A92" s="67" t="s">
        <v>234</v>
      </c>
      <c r="B92" s="68" t="s">
        <v>400</v>
      </c>
      <c r="C92" s="54" t="s">
        <v>146</v>
      </c>
      <c r="D92" s="99" t="s">
        <v>147</v>
      </c>
      <c r="E92" s="99" t="s">
        <v>366</v>
      </c>
      <c r="F92" s="99" t="s">
        <v>378</v>
      </c>
      <c r="G92" s="99" t="s">
        <v>341</v>
      </c>
      <c r="H92" s="134">
        <v>1038.5</v>
      </c>
      <c r="I92" s="134">
        <v>1090.425</v>
      </c>
      <c r="J92" s="134">
        <v>1090.425</v>
      </c>
      <c r="K92" s="134">
        <f t="shared" si="3"/>
        <v>3219.35</v>
      </c>
      <c r="L92" s="187"/>
    </row>
    <row r="93" spans="1:12" ht="187.5" customHeight="1">
      <c r="A93" s="67" t="s">
        <v>323</v>
      </c>
      <c r="B93" s="68" t="s">
        <v>253</v>
      </c>
      <c r="C93" s="54" t="s">
        <v>146</v>
      </c>
      <c r="D93" s="99" t="s">
        <v>147</v>
      </c>
      <c r="E93" s="99" t="s">
        <v>366</v>
      </c>
      <c r="F93" s="99" t="s">
        <v>376</v>
      </c>
      <c r="G93" s="99" t="s">
        <v>339</v>
      </c>
      <c r="H93" s="134">
        <v>68.3</v>
      </c>
      <c r="I93" s="134">
        <v>71.7</v>
      </c>
      <c r="J93" s="134">
        <v>71.7</v>
      </c>
      <c r="K93" s="134">
        <f t="shared" si="3"/>
        <v>211.7</v>
      </c>
      <c r="L93" s="187"/>
    </row>
    <row r="94" spans="1:12" ht="134.25" customHeight="1">
      <c r="A94" s="67" t="s">
        <v>324</v>
      </c>
      <c r="B94" s="68" t="s">
        <v>397</v>
      </c>
      <c r="C94" s="54" t="s">
        <v>146</v>
      </c>
      <c r="D94" s="99" t="s">
        <v>147</v>
      </c>
      <c r="E94" s="99" t="s">
        <v>366</v>
      </c>
      <c r="F94" s="99" t="s">
        <v>377</v>
      </c>
      <c r="G94" s="99" t="s">
        <v>340</v>
      </c>
      <c r="H94" s="134">
        <v>4.2</v>
      </c>
      <c r="I94" s="134">
        <v>4.5</v>
      </c>
      <c r="J94" s="134">
        <v>4.5</v>
      </c>
      <c r="K94" s="134">
        <f t="shared" si="3"/>
        <v>13.2</v>
      </c>
      <c r="L94" s="187"/>
    </row>
    <row r="95" spans="1:12" ht="24" customHeight="1">
      <c r="A95" s="189" t="s">
        <v>235</v>
      </c>
      <c r="B95" s="189"/>
      <c r="C95" s="54"/>
      <c r="D95" s="54"/>
      <c r="E95" s="54"/>
      <c r="F95" s="54"/>
      <c r="G95" s="54"/>
      <c r="H95" s="134">
        <f>SUM(H81:H94)</f>
        <v>19715.233</v>
      </c>
      <c r="I95" s="134">
        <f>SUM(I81:I94)</f>
        <v>16520.534</v>
      </c>
      <c r="J95" s="134">
        <f>SUM(J81:J94)</f>
        <v>20437.957</v>
      </c>
      <c r="K95" s="134">
        <f>SUM(K81:K94)</f>
        <v>56673.724</v>
      </c>
      <c r="L95" s="69"/>
    </row>
    <row r="96" spans="1:12" ht="47.25" customHeight="1">
      <c r="A96" s="148" t="s">
        <v>236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</row>
    <row r="97" spans="1:12" ht="196.5" customHeight="1">
      <c r="A97" s="67" t="s">
        <v>92</v>
      </c>
      <c r="B97" s="58" t="s">
        <v>237</v>
      </c>
      <c r="C97" s="54" t="s">
        <v>146</v>
      </c>
      <c r="D97" s="99" t="s">
        <v>147</v>
      </c>
      <c r="E97" s="58" t="s">
        <v>238</v>
      </c>
      <c r="F97" s="99" t="s">
        <v>383</v>
      </c>
      <c r="G97" s="99" t="s">
        <v>339</v>
      </c>
      <c r="H97" s="111">
        <f>5+5</f>
        <v>10</v>
      </c>
      <c r="I97" s="111">
        <f>5+5</f>
        <v>10</v>
      </c>
      <c r="J97" s="111">
        <f>5+5</f>
        <v>10</v>
      </c>
      <c r="K97" s="114">
        <f aca="true" t="shared" si="4" ref="K97:K102">H97+I97+J97</f>
        <v>30</v>
      </c>
      <c r="L97" s="185" t="s">
        <v>239</v>
      </c>
    </row>
    <row r="98" spans="1:12" ht="132" customHeight="1">
      <c r="A98" s="67" t="s">
        <v>240</v>
      </c>
      <c r="B98" s="58" t="s">
        <v>314</v>
      </c>
      <c r="C98" s="54" t="s">
        <v>146</v>
      </c>
      <c r="D98" s="99" t="s">
        <v>147</v>
      </c>
      <c r="E98" s="58" t="s">
        <v>238</v>
      </c>
      <c r="F98" s="99" t="s">
        <v>384</v>
      </c>
      <c r="G98" s="99" t="s">
        <v>339</v>
      </c>
      <c r="H98" s="111">
        <v>89</v>
      </c>
      <c r="I98" s="111">
        <v>89</v>
      </c>
      <c r="J98" s="111">
        <v>89</v>
      </c>
      <c r="K98" s="114">
        <f t="shared" si="4"/>
        <v>267</v>
      </c>
      <c r="L98" s="185"/>
    </row>
    <row r="99" spans="1:12" ht="165" customHeight="1">
      <c r="A99" s="67" t="s">
        <v>241</v>
      </c>
      <c r="B99" s="58" t="s">
        <v>316</v>
      </c>
      <c r="C99" s="54" t="s">
        <v>146</v>
      </c>
      <c r="D99" s="99" t="s">
        <v>147</v>
      </c>
      <c r="E99" s="99" t="s">
        <v>379</v>
      </c>
      <c r="F99" s="99" t="s">
        <v>386</v>
      </c>
      <c r="G99" s="99" t="s">
        <v>339</v>
      </c>
      <c r="H99" s="111">
        <v>79.3</v>
      </c>
      <c r="I99" s="111">
        <v>79.3</v>
      </c>
      <c r="J99" s="111">
        <v>79.3</v>
      </c>
      <c r="K99" s="114">
        <f t="shared" si="4"/>
        <v>237.9</v>
      </c>
      <c r="L99" s="185"/>
    </row>
    <row r="100" spans="1:12" ht="129" customHeight="1">
      <c r="A100" s="67" t="s">
        <v>242</v>
      </c>
      <c r="B100" s="58" t="s">
        <v>315</v>
      </c>
      <c r="C100" s="54" t="s">
        <v>146</v>
      </c>
      <c r="D100" s="99" t="s">
        <v>147</v>
      </c>
      <c r="E100" s="58" t="s">
        <v>238</v>
      </c>
      <c r="F100" s="99" t="s">
        <v>385</v>
      </c>
      <c r="G100" s="99" t="s">
        <v>339</v>
      </c>
      <c r="H100" s="111">
        <v>114.5</v>
      </c>
      <c r="I100" s="111">
        <v>114.5</v>
      </c>
      <c r="J100" s="111">
        <v>114.5</v>
      </c>
      <c r="K100" s="114">
        <f t="shared" si="4"/>
        <v>343.5</v>
      </c>
      <c r="L100" s="185"/>
    </row>
    <row r="101" spans="1:12" ht="87" customHeight="1">
      <c r="A101" s="67" t="s">
        <v>310</v>
      </c>
      <c r="B101" s="58" t="s">
        <v>243</v>
      </c>
      <c r="C101" s="54" t="s">
        <v>146</v>
      </c>
      <c r="D101" s="99" t="s">
        <v>147</v>
      </c>
      <c r="E101" s="99" t="s">
        <v>379</v>
      </c>
      <c r="F101" s="99" t="s">
        <v>387</v>
      </c>
      <c r="G101" s="99" t="s">
        <v>388</v>
      </c>
      <c r="H101" s="111">
        <v>87.2</v>
      </c>
      <c r="I101" s="111">
        <v>87.2</v>
      </c>
      <c r="J101" s="111">
        <v>87.2</v>
      </c>
      <c r="K101" s="114">
        <f t="shared" si="4"/>
        <v>261.6</v>
      </c>
      <c r="L101" s="185"/>
    </row>
    <row r="102" spans="1:12" ht="30.75" customHeight="1">
      <c r="A102" s="189" t="s">
        <v>244</v>
      </c>
      <c r="B102" s="189"/>
      <c r="C102" s="54"/>
      <c r="D102" s="54"/>
      <c r="E102" s="95"/>
      <c r="F102" s="54"/>
      <c r="G102" s="54"/>
      <c r="H102" s="111">
        <f>SUM(H97:H101)</f>
        <v>380</v>
      </c>
      <c r="I102" s="111">
        <f>SUM(I97:I101)</f>
        <v>380</v>
      </c>
      <c r="J102" s="111">
        <f>SUM(J97:J101)</f>
        <v>380</v>
      </c>
      <c r="K102" s="114">
        <f t="shared" si="4"/>
        <v>1140</v>
      </c>
      <c r="L102" s="185"/>
    </row>
    <row r="103" spans="1:12" ht="42" customHeight="1">
      <c r="A103" s="148" t="s">
        <v>245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</row>
    <row r="104" spans="1:12" ht="24" customHeight="1">
      <c r="A104" s="183" t="s">
        <v>85</v>
      </c>
      <c r="B104" s="184" t="s">
        <v>174</v>
      </c>
      <c r="C104" s="185" t="s">
        <v>146</v>
      </c>
      <c r="D104" s="186" t="s">
        <v>147</v>
      </c>
      <c r="E104" s="186" t="s">
        <v>379</v>
      </c>
      <c r="F104" s="186" t="s">
        <v>176</v>
      </c>
      <c r="G104" s="99" t="s">
        <v>337</v>
      </c>
      <c r="H104" s="133">
        <v>2874.132</v>
      </c>
      <c r="I104" s="133">
        <v>3043.447</v>
      </c>
      <c r="J104" s="133">
        <v>3059.025</v>
      </c>
      <c r="K104" s="134">
        <f aca="true" t="shared" si="5" ref="K104:K109">H104+I104+J104</f>
        <v>8976.604</v>
      </c>
      <c r="L104" s="185" t="s">
        <v>246</v>
      </c>
    </row>
    <row r="105" spans="1:12" ht="24" customHeight="1">
      <c r="A105" s="183"/>
      <c r="B105" s="184"/>
      <c r="C105" s="185"/>
      <c r="D105" s="186"/>
      <c r="E105" s="186"/>
      <c r="F105" s="186"/>
      <c r="G105" s="99" t="s">
        <v>338</v>
      </c>
      <c r="H105" s="133">
        <v>1.56</v>
      </c>
      <c r="I105" s="133">
        <v>1.652</v>
      </c>
      <c r="J105" s="133">
        <v>1.66</v>
      </c>
      <c r="K105" s="134">
        <f t="shared" si="5"/>
        <v>4.872</v>
      </c>
      <c r="L105" s="185"/>
    </row>
    <row r="106" spans="1:12" ht="24" customHeight="1">
      <c r="A106" s="183"/>
      <c r="B106" s="184"/>
      <c r="C106" s="185"/>
      <c r="D106" s="186"/>
      <c r="E106" s="186"/>
      <c r="F106" s="186"/>
      <c r="G106" s="99" t="s">
        <v>339</v>
      </c>
      <c r="H106" s="133">
        <v>140.505</v>
      </c>
      <c r="I106" s="133">
        <v>148.781</v>
      </c>
      <c r="J106" s="133">
        <v>149.543</v>
      </c>
      <c r="K106" s="134">
        <f t="shared" si="5"/>
        <v>438.829</v>
      </c>
      <c r="L106" s="185"/>
    </row>
    <row r="107" spans="1:12" ht="24" customHeight="1">
      <c r="A107" s="183"/>
      <c r="B107" s="184"/>
      <c r="C107" s="185"/>
      <c r="D107" s="186"/>
      <c r="E107" s="186"/>
      <c r="F107" s="186"/>
      <c r="G107" s="99" t="s">
        <v>344</v>
      </c>
      <c r="H107" s="133">
        <v>0.4</v>
      </c>
      <c r="I107" s="133">
        <v>0.5</v>
      </c>
      <c r="J107" s="133">
        <v>0.6</v>
      </c>
      <c r="K107" s="134">
        <f t="shared" si="5"/>
        <v>1.5</v>
      </c>
      <c r="L107" s="185"/>
    </row>
    <row r="108" spans="1:12" ht="169.5" customHeight="1">
      <c r="A108" s="67" t="s">
        <v>86</v>
      </c>
      <c r="B108" s="57" t="s">
        <v>182</v>
      </c>
      <c r="C108" s="54" t="s">
        <v>146</v>
      </c>
      <c r="D108" s="99" t="s">
        <v>147</v>
      </c>
      <c r="E108" s="99" t="s">
        <v>379</v>
      </c>
      <c r="F108" s="99" t="s">
        <v>183</v>
      </c>
      <c r="G108" s="99" t="s">
        <v>337</v>
      </c>
      <c r="H108" s="133">
        <v>117.219</v>
      </c>
      <c r="I108" s="133">
        <v>124.124</v>
      </c>
      <c r="J108" s="133">
        <v>124.76</v>
      </c>
      <c r="K108" s="134">
        <f t="shared" si="5"/>
        <v>366.103</v>
      </c>
      <c r="L108" s="185"/>
    </row>
    <row r="109" spans="1:12" ht="92.25" customHeight="1">
      <c r="A109" s="67" t="s">
        <v>380</v>
      </c>
      <c r="B109" s="58" t="s">
        <v>381</v>
      </c>
      <c r="C109" s="54" t="s">
        <v>146</v>
      </c>
      <c r="D109" s="99" t="s">
        <v>147</v>
      </c>
      <c r="E109" s="99" t="s">
        <v>379</v>
      </c>
      <c r="F109" s="99" t="s">
        <v>197</v>
      </c>
      <c r="G109" s="99" t="s">
        <v>337</v>
      </c>
      <c r="H109" s="133">
        <v>44.127</v>
      </c>
      <c r="I109" s="133">
        <v>46.725</v>
      </c>
      <c r="J109" s="133">
        <v>46.965</v>
      </c>
      <c r="K109" s="134">
        <f t="shared" si="5"/>
        <v>137.817</v>
      </c>
      <c r="L109" s="54" t="s">
        <v>382</v>
      </c>
    </row>
    <row r="110" spans="1:12" ht="28.5" customHeight="1">
      <c r="A110" s="189" t="s">
        <v>247</v>
      </c>
      <c r="B110" s="189"/>
      <c r="C110" s="54"/>
      <c r="D110" s="58"/>
      <c r="E110" s="58"/>
      <c r="F110" s="54"/>
      <c r="G110" s="54"/>
      <c r="H110" s="134">
        <f>SUM(H104:H109)</f>
        <v>3177.943</v>
      </c>
      <c r="I110" s="134">
        <f>SUM(I104:I109)</f>
        <v>3365.229</v>
      </c>
      <c r="J110" s="134">
        <f>SUM(J104:J109)</f>
        <v>3382.553</v>
      </c>
      <c r="K110" s="134">
        <f>SUM(K104:K109)</f>
        <v>9925.725</v>
      </c>
      <c r="L110" s="69"/>
    </row>
    <row r="111" spans="1:12" ht="28.5" customHeight="1">
      <c r="A111" s="189" t="s">
        <v>248</v>
      </c>
      <c r="B111" s="189"/>
      <c r="C111" s="54"/>
      <c r="D111" s="54"/>
      <c r="E111" s="54"/>
      <c r="F111" s="54"/>
      <c r="G111" s="54"/>
      <c r="H111" s="134">
        <f>H37+H68+H75+H79+H95+H102+H110</f>
        <v>893246.478</v>
      </c>
      <c r="I111" s="134">
        <f>I37+I68+I75+I79+I95+I102+I110</f>
        <v>917991.517</v>
      </c>
      <c r="J111" s="134">
        <f>J37+J68+J75+J79+J95+J102+J110</f>
        <v>930703.982</v>
      </c>
      <c r="K111" s="134">
        <f>K37+K68+K75+K79+K95+K102+K110</f>
        <v>2741941.977</v>
      </c>
      <c r="L111" s="69"/>
    </row>
    <row r="112" spans="1:11" s="73" customFormat="1" ht="15.75">
      <c r="A112" s="71" t="s">
        <v>249</v>
      </c>
      <c r="B112" s="71"/>
      <c r="C112" s="72"/>
      <c r="D112" s="72"/>
      <c r="E112" s="72"/>
      <c r="F112" s="72"/>
      <c r="G112" s="72"/>
      <c r="H112" s="96"/>
      <c r="I112" s="96"/>
      <c r="J112" s="53"/>
      <c r="K112" s="53"/>
    </row>
    <row r="113" spans="1:9" s="53" customFormat="1" ht="28.5" customHeight="1">
      <c r="A113" s="208"/>
      <c r="B113" s="208"/>
      <c r="H113" s="97"/>
      <c r="I113" s="97"/>
    </row>
    <row r="114" spans="1:12" ht="19.5" customHeight="1">
      <c r="A114" s="39" t="s">
        <v>394</v>
      </c>
      <c r="B114" s="39"/>
      <c r="C114" s="39"/>
      <c r="D114" s="39"/>
      <c r="E114" s="40"/>
      <c r="F114" s="40"/>
      <c r="G114" s="40"/>
      <c r="J114" s="38"/>
      <c r="K114" s="164" t="s">
        <v>393</v>
      </c>
      <c r="L114" s="164"/>
    </row>
    <row r="117" spans="8:11" ht="15.75">
      <c r="H117" s="119">
        <f>H14+H15+H16+H17+H18+H19+H22+H23+H24+H29+H30+H31+H32+H33+H34+H35+H36+H39+H40+H41+H50+H51+H52+H53+H54+H55+H59+H61+H62+H63+H64+H65+H66+H67+H70+H71+H72+H73+H74+H79+H81+H82+H83+H84+H85+H90+H92+H93+H94+H102+H110</f>
        <v>355467.578</v>
      </c>
      <c r="I117" s="119">
        <f>I14+I15+I16+I17+I18+I19+I22+I23+I24+I29+I30+I31+I32+I33+I34+I35+I36+I39+I40+I41+I50+I51+I52+I53+I54+I55+I59+I61+I62+I63+I64+I65+I66+I67+I70+I71+I72+I73+I74+I79+I81+I82+I83+I84+I85+I90+I92+I93+I94+I102+I110</f>
        <v>357111.356</v>
      </c>
      <c r="J117" s="120">
        <f>J14+J15+J16+J17+J18+J19+J22+J23+J24+J29+J30+J31+J32+J33+J34+J35+J36+J39+J40+J41+J50+J51+J52+J53+J54+J55+J59+J61+J62+J63+J64+J65+J66+J67+J70+J71+J72+J73+J74+J79+J81+J82+J83+J84+J85+J90+J92+J93+J94+J102+J110</f>
        <v>369811.12</v>
      </c>
      <c r="K117" s="119">
        <f>K14+K15+K16+K17+K18+K19+K22+K23+K24+K29+K30+K31+K32+K33+K34+K35+K36+K39+K40+K41+K50+K51+K52+K53+K54+K55+K59+K61+K62+K63+K64+K65+K66+K67+K70+K71+K72+K73+K74+K79+K81+K82+K83+K84+K85+K90+K92+K93+K94+K102+K110</f>
        <v>1082390.054</v>
      </c>
    </row>
    <row r="118" spans="8:11" ht="15.75">
      <c r="H118" s="118">
        <f>H14+H15+H16+H17+H18+H19+H20+H22+H23+H24+H29+H30+H31+H32+H33+H34+H35+H36+H39+H40+H41+H50+H51+H52+H53+H54+H55+H59+H60+H61+H62+H63+H64+H65+H66+H67+H70+H71+H72+H73+H74+H79+H81+H82+H83+H84+H85+H90+H92+H93+H94+H102+H110</f>
        <v>357811.178</v>
      </c>
      <c r="I118" s="118">
        <f>I14+I15+I16+I17+I18+I19+I20+I22+I23+I24+I29+I30+I31+I32+I33+I34+I35+I36+I39+I40+I41+I50+I51+I52+I53+I54+I55+I59+I60+I61+I62+I63+I64+I65+I66+I67+I70+I71+I72+I73+I74+I79+I81+I82+I83+I84+I85+I90+I92+I93+I94+I102+I110</f>
        <v>359593.017</v>
      </c>
      <c r="J118" s="118">
        <f>J14+J15+J16+J17+J18+J19+J20+J22+J23+J24+J29+J30+J31+J32+J33+J34+J35+J36+J39+J40+J41+J50+J51+J52+J53+J54+J55+J59+J60+J61+J62+J63+J64+J65+J66+J67+J70+J71+J72+J73+J74+J79+J81+J82+J83+J84+J85+J90+J92+J93+J94+J102+J110</f>
        <v>372305.482</v>
      </c>
      <c r="K118" s="118">
        <f>K14+K15+K16+K17+K18+K19+K20+K22+K23+K24+K29+K30+K31+K32+K33+K34+K35+K36+K39+K40+K41+K50+K51+K52+K53+K54+K55+K59+K60+K61+K62+K63+K64+K65+K66+K67+K70+K71+K72+K73+K74+K79+K81+K82+K83+K84+K85+K90+K92+K93+K94+K102+K110</f>
        <v>1089709.677</v>
      </c>
    </row>
    <row r="119" spans="8:11" ht="15.75">
      <c r="H119" s="120">
        <f>H7+H8+H9+H10+H11+H12+H13+H21+H25+H26+H27+H28+H43+H44+H45+H46+H47+H48+H49+H56+H57+H58+H86+H87+H88+H89+H91</f>
        <v>535435.3</v>
      </c>
      <c r="I119" s="120">
        <f>I7+I8+I9+I10+I11+I12+I13+I21+I25+I26+I27+I28+I43+I44+I45+I46+I47+I48+I49+I56+I57+I58+I86+I87+I88+I89+I91</f>
        <v>558398.5</v>
      </c>
      <c r="J119" s="120">
        <f>J7+J8+J9+J10+J11+J12+J13+J21+J25+J26+J27+J28+J43+J44+J45+J46+J47+J48+J49+J56+J57+J58+J86+J87+J88+J89+J91</f>
        <v>558398.5</v>
      </c>
      <c r="K119" s="120">
        <f>K7+K8+K9+K10+K11+K12+K13+K21+K25+K26+K27+K28+K43+K44+K45+K46+K47+K48+K49+K56+K57+K58+K86+K87+K88+K89+K91</f>
        <v>1652232.3</v>
      </c>
    </row>
    <row r="121" spans="8:11" ht="15.75">
      <c r="H121" s="118">
        <f>H117+H119</f>
        <v>890902.878</v>
      </c>
      <c r="I121" s="118">
        <f>I117+I119</f>
        <v>915509.856</v>
      </c>
      <c r="J121" s="118">
        <f>J117+J119</f>
        <v>928209.62</v>
      </c>
      <c r="K121" s="118">
        <f>K117+K119</f>
        <v>2734622.354</v>
      </c>
    </row>
  </sheetData>
  <sheetProtection/>
  <mergeCells count="133">
    <mergeCell ref="K114:L114"/>
    <mergeCell ref="L70:L71"/>
    <mergeCell ref="A70:A71"/>
    <mergeCell ref="B70:B71"/>
    <mergeCell ref="C70:C71"/>
    <mergeCell ref="D70:D71"/>
    <mergeCell ref="E70:E71"/>
    <mergeCell ref="F70:F71"/>
    <mergeCell ref="A79:B79"/>
    <mergeCell ref="A113:B113"/>
    <mergeCell ref="F39:F41"/>
    <mergeCell ref="L39:L41"/>
    <mergeCell ref="A77:A78"/>
    <mergeCell ref="B77:B78"/>
    <mergeCell ref="C77:C78"/>
    <mergeCell ref="L77:L78"/>
    <mergeCell ref="A56:A58"/>
    <mergeCell ref="B56:B58"/>
    <mergeCell ref="C56:C58"/>
    <mergeCell ref="L56:L58"/>
    <mergeCell ref="L43:L49"/>
    <mergeCell ref="A39:A41"/>
    <mergeCell ref="B39:B41"/>
    <mergeCell ref="C39:C41"/>
    <mergeCell ref="D39:D41"/>
    <mergeCell ref="E39:E41"/>
    <mergeCell ref="C43:C49"/>
    <mergeCell ref="D43:D49"/>
    <mergeCell ref="E43:E49"/>
    <mergeCell ref="F43:F49"/>
    <mergeCell ref="L62:L64"/>
    <mergeCell ref="A62:A64"/>
    <mergeCell ref="B62:B64"/>
    <mergeCell ref="C62:C64"/>
    <mergeCell ref="D62:D64"/>
    <mergeCell ref="E62:E64"/>
    <mergeCell ref="F62:F64"/>
    <mergeCell ref="L59:L61"/>
    <mergeCell ref="A59:A61"/>
    <mergeCell ref="B59:B61"/>
    <mergeCell ref="C59:C61"/>
    <mergeCell ref="D59:D61"/>
    <mergeCell ref="E59:E61"/>
    <mergeCell ref="F59:F61"/>
    <mergeCell ref="L33:L34"/>
    <mergeCell ref="L50:L55"/>
    <mergeCell ref="A50:A55"/>
    <mergeCell ref="B50:B55"/>
    <mergeCell ref="C50:C55"/>
    <mergeCell ref="D50:D55"/>
    <mergeCell ref="E50:E55"/>
    <mergeCell ref="F50:F55"/>
    <mergeCell ref="A43:A49"/>
    <mergeCell ref="B43:B49"/>
    <mergeCell ref="A33:A34"/>
    <mergeCell ref="B33:B34"/>
    <mergeCell ref="C33:C34"/>
    <mergeCell ref="D33:D34"/>
    <mergeCell ref="E33:E34"/>
    <mergeCell ref="F33:F34"/>
    <mergeCell ref="D30:D32"/>
    <mergeCell ref="E30:E32"/>
    <mergeCell ref="A30:A32"/>
    <mergeCell ref="B30:B32"/>
    <mergeCell ref="C30:C32"/>
    <mergeCell ref="L30:L32"/>
    <mergeCell ref="L25:L27"/>
    <mergeCell ref="A25:A27"/>
    <mergeCell ref="B25:B27"/>
    <mergeCell ref="C25:C27"/>
    <mergeCell ref="D25:D27"/>
    <mergeCell ref="E25:E27"/>
    <mergeCell ref="F25:F27"/>
    <mergeCell ref="L22:L24"/>
    <mergeCell ref="A22:A24"/>
    <mergeCell ref="B22:B24"/>
    <mergeCell ref="C22:C24"/>
    <mergeCell ref="D22:D24"/>
    <mergeCell ref="E22:E24"/>
    <mergeCell ref="F22:F24"/>
    <mergeCell ref="L7:L13"/>
    <mergeCell ref="A14:A19"/>
    <mergeCell ref="B14:B19"/>
    <mergeCell ref="C14:C19"/>
    <mergeCell ref="L14:L19"/>
    <mergeCell ref="D14:D19"/>
    <mergeCell ref="E14:E19"/>
    <mergeCell ref="F14:F19"/>
    <mergeCell ref="A7:A13"/>
    <mergeCell ref="B7:B13"/>
    <mergeCell ref="C7:C13"/>
    <mergeCell ref="D7:D13"/>
    <mergeCell ref="E7:E13"/>
    <mergeCell ref="F7:F13"/>
    <mergeCell ref="A80:I80"/>
    <mergeCell ref="A96:L96"/>
    <mergeCell ref="A102:B102"/>
    <mergeCell ref="A111:B111"/>
    <mergeCell ref="A110:B110"/>
    <mergeCell ref="L97:L102"/>
    <mergeCell ref="B86:B88"/>
    <mergeCell ref="C86:C88"/>
    <mergeCell ref="D104:D107"/>
    <mergeCell ref="D86:D88"/>
    <mergeCell ref="H3:K3"/>
    <mergeCell ref="L3:L4"/>
    <mergeCell ref="H1:I1"/>
    <mergeCell ref="K1:L1"/>
    <mergeCell ref="A2:L2"/>
    <mergeCell ref="A3:A4"/>
    <mergeCell ref="B3:B4"/>
    <mergeCell ref="C3:C4"/>
    <mergeCell ref="D3:G3"/>
    <mergeCell ref="A5:L5"/>
    <mergeCell ref="A103:L103"/>
    <mergeCell ref="A76:L76"/>
    <mergeCell ref="A75:B75"/>
    <mergeCell ref="A68:B68"/>
    <mergeCell ref="A38:L38"/>
    <mergeCell ref="A37:B37"/>
    <mergeCell ref="A69:L69"/>
    <mergeCell ref="A6:L6"/>
    <mergeCell ref="A95:B95"/>
    <mergeCell ref="L104:L108"/>
    <mergeCell ref="E86:E88"/>
    <mergeCell ref="F86:F88"/>
    <mergeCell ref="L81:L94"/>
    <mergeCell ref="E104:E107"/>
    <mergeCell ref="F104:F107"/>
    <mergeCell ref="A86:A88"/>
    <mergeCell ref="A104:A107"/>
    <mergeCell ref="B104:B107"/>
    <mergeCell ref="C104:C107"/>
  </mergeCells>
  <printOptions/>
  <pageMargins left="0.35433070866141736" right="0.3937007874015748" top="0.984251968503937" bottom="0.3937007874015748" header="0.31496062992125984" footer="0.31496062992125984"/>
  <pageSetup fitToHeight="8" horizontalDpi="600" verticalDpi="600" orientation="landscape" paperSize="9" scale="81" r:id="rId1"/>
  <rowBreaks count="16" manualBreakCount="16">
    <brk id="13" max="11" man="1"/>
    <brk id="20" max="11" man="1"/>
    <brk id="24" max="11" man="1"/>
    <brk id="28" max="11" man="1"/>
    <brk id="32" max="11" man="1"/>
    <brk id="37" max="11" man="1"/>
    <brk id="42" max="11" man="1"/>
    <brk id="49" max="11" man="1"/>
    <brk id="58" max="11" man="1"/>
    <brk id="65" max="11" man="1"/>
    <brk id="68" max="11" man="1"/>
    <brk id="75" max="11" man="1"/>
    <brk id="88" max="11" man="1"/>
    <brk id="90" max="11" man="1"/>
    <brk id="100" max="11" man="1"/>
    <brk id="10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="89" zoomScaleNormal="89" zoomScaleSheetLayoutView="89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7" sqref="I17"/>
    </sheetView>
  </sheetViews>
  <sheetFormatPr defaultColWidth="9.00390625" defaultRowHeight="12.75"/>
  <cols>
    <col min="1" max="1" width="6.25390625" style="30" customWidth="1"/>
    <col min="2" max="2" width="79.125" style="1" customWidth="1"/>
    <col min="3" max="3" width="9.25390625" style="1" customWidth="1"/>
    <col min="4" max="4" width="11.375" style="1" hidden="1" customWidth="1"/>
    <col min="5" max="5" width="15.375" style="1" customWidth="1"/>
    <col min="6" max="6" width="7.375" style="1" customWidth="1"/>
    <col min="7" max="10" width="8.625" style="1" customWidth="1"/>
    <col min="11" max="16384" width="9.125" style="1" customWidth="1"/>
  </cols>
  <sheetData>
    <row r="1" spans="1:10" ht="65.25" customHeight="1">
      <c r="A1" s="23"/>
      <c r="B1" s="13"/>
      <c r="C1" s="22"/>
      <c r="F1" s="159" t="s">
        <v>268</v>
      </c>
      <c r="G1" s="159"/>
      <c r="H1" s="159"/>
      <c r="I1" s="159"/>
      <c r="J1" s="159"/>
    </row>
    <row r="2" spans="1:10" ht="37.5" customHeight="1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5.5" customHeight="1">
      <c r="A3" s="161" t="s">
        <v>15</v>
      </c>
      <c r="B3" s="157" t="s">
        <v>64</v>
      </c>
      <c r="C3" s="157" t="s">
        <v>14</v>
      </c>
      <c r="D3" s="156" t="s">
        <v>30</v>
      </c>
      <c r="E3" s="157" t="s">
        <v>42</v>
      </c>
      <c r="F3" s="156" t="s">
        <v>27</v>
      </c>
      <c r="G3" s="156" t="s">
        <v>28</v>
      </c>
      <c r="H3" s="156" t="s">
        <v>31</v>
      </c>
      <c r="I3" s="156" t="s">
        <v>32</v>
      </c>
      <c r="J3" s="156" t="s">
        <v>33</v>
      </c>
    </row>
    <row r="4" spans="1:10" ht="25.5" customHeight="1">
      <c r="A4" s="161"/>
      <c r="B4" s="157"/>
      <c r="C4" s="157"/>
      <c r="D4" s="156"/>
      <c r="E4" s="157"/>
      <c r="F4" s="156"/>
      <c r="G4" s="156"/>
      <c r="H4" s="156"/>
      <c r="I4" s="156"/>
      <c r="J4" s="156"/>
    </row>
    <row r="5" spans="1:10" ht="25.5" customHeight="1">
      <c r="A5" s="161"/>
      <c r="B5" s="157"/>
      <c r="C5" s="157"/>
      <c r="D5" s="156"/>
      <c r="E5" s="157"/>
      <c r="F5" s="156"/>
      <c r="G5" s="156"/>
      <c r="H5" s="156"/>
      <c r="I5" s="156"/>
      <c r="J5" s="156"/>
    </row>
    <row r="6" spans="1:10" ht="30" customHeight="1">
      <c r="A6" s="163" t="s">
        <v>332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0" ht="44.25" customHeight="1">
      <c r="A7" s="148" t="s">
        <v>318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0" ht="78.75">
      <c r="A8" s="15" t="s">
        <v>22</v>
      </c>
      <c r="B8" s="34" t="s">
        <v>126</v>
      </c>
      <c r="C8" s="14" t="s">
        <v>10</v>
      </c>
      <c r="D8" s="14">
        <v>0.02</v>
      </c>
      <c r="E8" s="14" t="s">
        <v>107</v>
      </c>
      <c r="F8" s="5">
        <v>100</v>
      </c>
      <c r="G8" s="5">
        <v>100</v>
      </c>
      <c r="H8" s="5">
        <v>100</v>
      </c>
      <c r="I8" s="5">
        <v>100</v>
      </c>
      <c r="J8" s="5">
        <v>100</v>
      </c>
    </row>
    <row r="9" spans="1:10" ht="69" customHeight="1">
      <c r="A9" s="15" t="s">
        <v>17</v>
      </c>
      <c r="B9" s="34" t="s">
        <v>128</v>
      </c>
      <c r="C9" s="14" t="s">
        <v>10</v>
      </c>
      <c r="D9" s="14">
        <v>0.03</v>
      </c>
      <c r="E9" s="14" t="s">
        <v>8</v>
      </c>
      <c r="F9" s="14" t="s">
        <v>6</v>
      </c>
      <c r="G9" s="5">
        <v>100</v>
      </c>
      <c r="H9" s="5">
        <v>100</v>
      </c>
      <c r="I9" s="5">
        <v>100</v>
      </c>
      <c r="J9" s="5">
        <v>100</v>
      </c>
    </row>
    <row r="10" spans="1:10" ht="63.75" customHeight="1">
      <c r="A10" s="154" t="s">
        <v>108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ht="72.75" customHeight="1">
      <c r="A11" s="15" t="s">
        <v>18</v>
      </c>
      <c r="B11" s="31" t="s">
        <v>317</v>
      </c>
      <c r="C11" s="14" t="s">
        <v>56</v>
      </c>
      <c r="D11" s="14">
        <v>0.02</v>
      </c>
      <c r="E11" s="14" t="s">
        <v>57</v>
      </c>
      <c r="F11" s="14">
        <v>5</v>
      </c>
      <c r="G11" s="14">
        <v>5</v>
      </c>
      <c r="H11" s="14">
        <v>5</v>
      </c>
      <c r="I11" s="14">
        <v>5</v>
      </c>
      <c r="J11" s="14">
        <v>5</v>
      </c>
    </row>
    <row r="12" spans="1:10" ht="78.75">
      <c r="A12" s="15" t="s">
        <v>275</v>
      </c>
      <c r="B12" s="34" t="s">
        <v>129</v>
      </c>
      <c r="C12" s="14" t="s">
        <v>10</v>
      </c>
      <c r="D12" s="14">
        <v>0.03</v>
      </c>
      <c r="E12" s="14" t="s">
        <v>8</v>
      </c>
      <c r="F12" s="14" t="s">
        <v>6</v>
      </c>
      <c r="G12" s="5">
        <v>100</v>
      </c>
      <c r="H12" s="5">
        <v>100</v>
      </c>
      <c r="I12" s="5">
        <v>100</v>
      </c>
      <c r="J12" s="5">
        <v>100</v>
      </c>
    </row>
    <row r="13" spans="1:10" ht="31.5">
      <c r="A13" s="15" t="s">
        <v>11</v>
      </c>
      <c r="B13" s="31" t="s">
        <v>127</v>
      </c>
      <c r="C13" s="14" t="s">
        <v>10</v>
      </c>
      <c r="D13" s="14">
        <v>0.03</v>
      </c>
      <c r="E13" s="14" t="s">
        <v>130</v>
      </c>
      <c r="F13" s="14">
        <v>96</v>
      </c>
      <c r="G13" s="14">
        <v>98</v>
      </c>
      <c r="H13" s="14">
        <v>100</v>
      </c>
      <c r="I13" s="14">
        <v>100</v>
      </c>
      <c r="J13" s="14">
        <v>100</v>
      </c>
    </row>
    <row r="14" spans="1:10" ht="31.5">
      <c r="A14" s="15" t="s">
        <v>19</v>
      </c>
      <c r="B14" s="34" t="s">
        <v>131</v>
      </c>
      <c r="C14" s="14" t="s">
        <v>10</v>
      </c>
      <c r="D14" s="89">
        <v>0.05</v>
      </c>
      <c r="E14" s="14" t="s">
        <v>130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</row>
    <row r="15" ht="15.75">
      <c r="D15" s="32"/>
    </row>
    <row r="16" spans="1:10" ht="20.25" customHeight="1">
      <c r="A16" s="162" t="s">
        <v>395</v>
      </c>
      <c r="B16" s="162"/>
      <c r="C16" s="39"/>
      <c r="D16" s="39"/>
      <c r="E16" s="40"/>
      <c r="F16" s="40"/>
      <c r="G16" s="40"/>
      <c r="H16" s="40"/>
      <c r="I16" s="209" t="s">
        <v>393</v>
      </c>
      <c r="J16" s="209"/>
    </row>
  </sheetData>
  <sheetProtection/>
  <mergeCells count="17">
    <mergeCell ref="I3:I5"/>
    <mergeCell ref="A16:B16"/>
    <mergeCell ref="A6:J6"/>
    <mergeCell ref="I16:J16"/>
    <mergeCell ref="A7:J7"/>
    <mergeCell ref="A10:J10"/>
    <mergeCell ref="E3:E5"/>
    <mergeCell ref="F1:J1"/>
    <mergeCell ref="J3:J5"/>
    <mergeCell ref="A2:J2"/>
    <mergeCell ref="A3:A5"/>
    <mergeCell ref="B3:B5"/>
    <mergeCell ref="D3:D5"/>
    <mergeCell ref="F3:F5"/>
    <mergeCell ref="G3:G5"/>
    <mergeCell ref="H3:H5"/>
    <mergeCell ref="C3:C5"/>
  </mergeCells>
  <printOptions/>
  <pageMargins left="0.5118110236220472" right="0.5118110236220472" top="0.7480314960629921" bottom="0.3937007874015748" header="0.31496062992125984" footer="0.31496062992125984"/>
  <pageSetup fitToHeight="6" fitToWidth="1" horizontalDpi="600" verticalDpi="600" orientation="landscape" paperSize="9" scale="91" r:id="rId1"/>
  <rowBreaks count="1" manualBreakCount="1">
    <brk id="10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IV59"/>
  <sheetViews>
    <sheetView view="pageBreakPreview" zoomScale="66" zoomScaleNormal="55" zoomScaleSheetLayoutView="66" zoomScalePageLayoutView="0" workbookViewId="0" topLeftCell="A7">
      <selection activeCell="P13" sqref="P13"/>
    </sheetView>
  </sheetViews>
  <sheetFormatPr defaultColWidth="9.00390625" defaultRowHeight="12.75"/>
  <cols>
    <col min="1" max="1" width="6.875" style="85" customWidth="1"/>
    <col min="2" max="2" width="28.25390625" style="1" customWidth="1"/>
    <col min="3" max="3" width="17.25390625" style="86" customWidth="1"/>
    <col min="4" max="4" width="7.125" style="86" customWidth="1"/>
    <col min="5" max="5" width="9.375" style="86" customWidth="1"/>
    <col min="6" max="6" width="10.125" style="86" customWidth="1"/>
    <col min="7" max="7" width="7.125" style="86" customWidth="1"/>
    <col min="8" max="8" width="14.25390625" style="1" customWidth="1"/>
    <col min="9" max="9" width="14.625" style="1" customWidth="1"/>
    <col min="10" max="10" width="14.375" style="1" customWidth="1"/>
    <col min="11" max="11" width="15.375" style="1" customWidth="1"/>
    <col min="12" max="12" width="20.0039062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5" s="2" customFormat="1" ht="105.75" customHeight="1">
      <c r="A1" s="75"/>
      <c r="B1" s="76"/>
      <c r="C1" s="77"/>
      <c r="D1" s="77"/>
      <c r="E1" s="77"/>
      <c r="F1" s="77"/>
      <c r="G1" s="77"/>
      <c r="H1" s="190"/>
      <c r="I1" s="190"/>
      <c r="K1" s="191" t="s">
        <v>269</v>
      </c>
      <c r="L1" s="191"/>
      <c r="M1" s="42"/>
      <c r="N1" s="42"/>
      <c r="O1" s="42"/>
    </row>
    <row r="2" spans="1:12" s="2" customFormat="1" ht="33.75" customHeight="1">
      <c r="A2" s="218" t="s">
        <v>167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s="2" customFormat="1" ht="32.25" customHeight="1">
      <c r="A3" s="156" t="s">
        <v>15</v>
      </c>
      <c r="B3" s="156" t="s">
        <v>168</v>
      </c>
      <c r="C3" s="156" t="s">
        <v>138</v>
      </c>
      <c r="D3" s="156" t="s">
        <v>136</v>
      </c>
      <c r="E3" s="156"/>
      <c r="F3" s="156"/>
      <c r="G3" s="156"/>
      <c r="H3" s="156" t="s">
        <v>137</v>
      </c>
      <c r="I3" s="156"/>
      <c r="J3" s="156"/>
      <c r="K3" s="156"/>
      <c r="L3" s="156" t="s">
        <v>254</v>
      </c>
    </row>
    <row r="4" spans="1:12" s="2" customFormat="1" ht="96.75" customHeight="1">
      <c r="A4" s="156"/>
      <c r="B4" s="156"/>
      <c r="C4" s="156"/>
      <c r="D4" s="4" t="s">
        <v>138</v>
      </c>
      <c r="E4" s="4" t="s">
        <v>139</v>
      </c>
      <c r="F4" s="4" t="s">
        <v>140</v>
      </c>
      <c r="G4" s="4" t="s">
        <v>141</v>
      </c>
      <c r="H4" s="4">
        <v>2014</v>
      </c>
      <c r="I4" s="4">
        <v>2015</v>
      </c>
      <c r="J4" s="4">
        <v>2016</v>
      </c>
      <c r="K4" s="4" t="s">
        <v>142</v>
      </c>
      <c r="L4" s="156"/>
    </row>
    <row r="5" spans="1:12" ht="21" customHeight="1">
      <c r="A5" s="185" t="s">
        <v>255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 ht="39.75" customHeight="1">
      <c r="A6" s="167" t="s">
        <v>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1:12" ht="24" customHeight="1">
      <c r="A7" s="210" t="s">
        <v>58</v>
      </c>
      <c r="B7" s="198" t="s">
        <v>256</v>
      </c>
      <c r="C7" s="198" t="s">
        <v>146</v>
      </c>
      <c r="D7" s="210" t="s">
        <v>147</v>
      </c>
      <c r="E7" s="210" t="s">
        <v>379</v>
      </c>
      <c r="F7" s="210" t="s">
        <v>257</v>
      </c>
      <c r="G7" s="99" t="s">
        <v>389</v>
      </c>
      <c r="H7" s="133">
        <v>3549.364</v>
      </c>
      <c r="I7" s="133">
        <v>3680.822</v>
      </c>
      <c r="J7" s="133">
        <v>3680.822</v>
      </c>
      <c r="K7" s="133">
        <f aca="true" t="shared" si="0" ref="K7:K13">SUM(H7:J7)</f>
        <v>10911.008</v>
      </c>
      <c r="L7" s="198" t="s">
        <v>258</v>
      </c>
    </row>
    <row r="8" spans="1:12" ht="24" customHeight="1">
      <c r="A8" s="211"/>
      <c r="B8" s="199"/>
      <c r="C8" s="199"/>
      <c r="D8" s="211"/>
      <c r="E8" s="211"/>
      <c r="F8" s="211"/>
      <c r="G8" s="99" t="s">
        <v>390</v>
      </c>
      <c r="H8" s="133">
        <v>41.784</v>
      </c>
      <c r="I8" s="133">
        <v>44.245</v>
      </c>
      <c r="J8" s="133">
        <v>44.471</v>
      </c>
      <c r="K8" s="133">
        <f t="shared" si="0"/>
        <v>130.5</v>
      </c>
      <c r="L8" s="199"/>
    </row>
    <row r="9" spans="1:12" ht="24" customHeight="1">
      <c r="A9" s="211"/>
      <c r="B9" s="199"/>
      <c r="C9" s="199"/>
      <c r="D9" s="211"/>
      <c r="E9" s="211"/>
      <c r="F9" s="211"/>
      <c r="G9" s="99" t="s">
        <v>339</v>
      </c>
      <c r="H9" s="133">
        <v>2820.074</v>
      </c>
      <c r="I9" s="133">
        <v>2986.203</v>
      </c>
      <c r="J9" s="133">
        <v>3001.491</v>
      </c>
      <c r="K9" s="133">
        <f t="shared" si="0"/>
        <v>8807.768</v>
      </c>
      <c r="L9" s="199"/>
    </row>
    <row r="10" spans="1:12" ht="24" customHeight="1">
      <c r="A10" s="212"/>
      <c r="B10" s="200"/>
      <c r="C10" s="200"/>
      <c r="D10" s="212"/>
      <c r="E10" s="212"/>
      <c r="F10" s="212"/>
      <c r="G10" s="99" t="s">
        <v>344</v>
      </c>
      <c r="H10" s="133">
        <v>6.5</v>
      </c>
      <c r="I10" s="133">
        <v>6.9</v>
      </c>
      <c r="J10" s="133">
        <v>7</v>
      </c>
      <c r="K10" s="133">
        <f t="shared" si="0"/>
        <v>20.4</v>
      </c>
      <c r="L10" s="199"/>
    </row>
    <row r="11" spans="1:12" ht="51.75" customHeight="1">
      <c r="A11" s="195" t="s">
        <v>59</v>
      </c>
      <c r="B11" s="213" t="s">
        <v>259</v>
      </c>
      <c r="C11" s="198" t="s">
        <v>146</v>
      </c>
      <c r="D11" s="210" t="s">
        <v>147</v>
      </c>
      <c r="E11" s="210" t="s">
        <v>379</v>
      </c>
      <c r="F11" s="210" t="s">
        <v>260</v>
      </c>
      <c r="G11" s="99" t="s">
        <v>389</v>
      </c>
      <c r="H11" s="133">
        <v>2871.088</v>
      </c>
      <c r="I11" s="133">
        <v>3014.643</v>
      </c>
      <c r="J11" s="133">
        <v>3014.643</v>
      </c>
      <c r="K11" s="133">
        <f t="shared" si="0"/>
        <v>8900.374</v>
      </c>
      <c r="L11" s="199"/>
    </row>
    <row r="12" spans="1:12" ht="45.75" customHeight="1">
      <c r="A12" s="196"/>
      <c r="B12" s="214"/>
      <c r="C12" s="199"/>
      <c r="D12" s="211"/>
      <c r="E12" s="211"/>
      <c r="F12" s="211"/>
      <c r="G12" s="99" t="s">
        <v>390</v>
      </c>
      <c r="H12" s="133">
        <v>8.4</v>
      </c>
      <c r="I12" s="133">
        <v>8.82</v>
      </c>
      <c r="J12" s="133">
        <v>8.82</v>
      </c>
      <c r="K12" s="133">
        <f t="shared" si="0"/>
        <v>26.04</v>
      </c>
      <c r="L12" s="199"/>
    </row>
    <row r="13" spans="1:12" ht="51.75" customHeight="1">
      <c r="A13" s="197"/>
      <c r="B13" s="215"/>
      <c r="C13" s="200"/>
      <c r="D13" s="212"/>
      <c r="E13" s="212"/>
      <c r="F13" s="212"/>
      <c r="G13" s="99" t="s">
        <v>339</v>
      </c>
      <c r="H13" s="133">
        <v>253.912</v>
      </c>
      <c r="I13" s="133">
        <v>230.137</v>
      </c>
      <c r="J13" s="133">
        <v>230.137</v>
      </c>
      <c r="K13" s="133">
        <f t="shared" si="0"/>
        <v>714.186</v>
      </c>
      <c r="L13" s="200"/>
    </row>
    <row r="14" spans="1:12" s="79" customFormat="1" ht="26.25" customHeight="1">
      <c r="A14" s="189" t="s">
        <v>199</v>
      </c>
      <c r="B14" s="189"/>
      <c r="C14" s="65"/>
      <c r="D14" s="70"/>
      <c r="E14" s="65"/>
      <c r="F14" s="70"/>
      <c r="G14" s="61"/>
      <c r="H14" s="133">
        <f>SUM(H7:H13)</f>
        <v>9551.122</v>
      </c>
      <c r="I14" s="133">
        <f>SUM(I7:I13)</f>
        <v>9971.77</v>
      </c>
      <c r="J14" s="133">
        <f>SUM(J7:J13)</f>
        <v>9987.384</v>
      </c>
      <c r="K14" s="133">
        <f>SUM(K7:K13)</f>
        <v>29510.276</v>
      </c>
      <c r="L14" s="60"/>
    </row>
    <row r="15" spans="1:12" ht="69" customHeight="1">
      <c r="A15" s="219" t="s">
        <v>4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</row>
    <row r="16" spans="1:12" ht="27.75" customHeight="1">
      <c r="A16" s="222" t="s">
        <v>60</v>
      </c>
      <c r="B16" s="225" t="s">
        <v>205</v>
      </c>
      <c r="C16" s="225" t="s">
        <v>146</v>
      </c>
      <c r="D16" s="210" t="s">
        <v>147</v>
      </c>
      <c r="E16" s="210" t="s">
        <v>379</v>
      </c>
      <c r="F16" s="210" t="s">
        <v>391</v>
      </c>
      <c r="G16" s="99" t="s">
        <v>337</v>
      </c>
      <c r="H16" s="133">
        <v>31131.373</v>
      </c>
      <c r="I16" s="133">
        <v>32965.322</v>
      </c>
      <c r="J16" s="133">
        <v>33134.053</v>
      </c>
      <c r="K16" s="133">
        <f>SUM(H16:J16)</f>
        <v>97230.748</v>
      </c>
      <c r="L16" s="198" t="s">
        <v>261</v>
      </c>
    </row>
    <row r="17" spans="1:12" ht="27.75" customHeight="1">
      <c r="A17" s="223"/>
      <c r="B17" s="226"/>
      <c r="C17" s="226"/>
      <c r="D17" s="211"/>
      <c r="E17" s="211"/>
      <c r="F17" s="211"/>
      <c r="G17" s="99" t="s">
        <v>338</v>
      </c>
      <c r="H17" s="133">
        <v>57.745</v>
      </c>
      <c r="I17" s="133">
        <v>61.145</v>
      </c>
      <c r="J17" s="133">
        <v>61.438</v>
      </c>
      <c r="K17" s="133">
        <f>SUM(H17:J17)</f>
        <v>180.328</v>
      </c>
      <c r="L17" s="199"/>
    </row>
    <row r="18" spans="1:12" ht="27.75" customHeight="1">
      <c r="A18" s="223"/>
      <c r="B18" s="226"/>
      <c r="C18" s="226"/>
      <c r="D18" s="211"/>
      <c r="E18" s="211"/>
      <c r="F18" s="211"/>
      <c r="G18" s="99" t="s">
        <v>339</v>
      </c>
      <c r="H18" s="133">
        <v>2750.811</v>
      </c>
      <c r="I18" s="133">
        <v>2912.859</v>
      </c>
      <c r="J18" s="133">
        <v>2927.77</v>
      </c>
      <c r="K18" s="133">
        <f>SUM(H18:J18)</f>
        <v>8591.44</v>
      </c>
      <c r="L18" s="199"/>
    </row>
    <row r="19" spans="1:12" ht="27.75" customHeight="1">
      <c r="A19" s="224"/>
      <c r="B19" s="227"/>
      <c r="C19" s="227"/>
      <c r="D19" s="212"/>
      <c r="E19" s="212"/>
      <c r="F19" s="212"/>
      <c r="G19" s="99" t="s">
        <v>344</v>
      </c>
      <c r="H19" s="133">
        <v>19.5</v>
      </c>
      <c r="I19" s="133">
        <v>20.665</v>
      </c>
      <c r="J19" s="133">
        <v>20.836</v>
      </c>
      <c r="K19" s="133">
        <f>SUM(H19:J19)</f>
        <v>61.001</v>
      </c>
      <c r="L19" s="199"/>
    </row>
    <row r="20" spans="1:13" s="79" customFormat="1" ht="28.5" customHeight="1">
      <c r="A20" s="189" t="s">
        <v>248</v>
      </c>
      <c r="B20" s="189"/>
      <c r="C20" s="65"/>
      <c r="D20" s="70"/>
      <c r="E20" s="65"/>
      <c r="F20" s="65"/>
      <c r="G20" s="65"/>
      <c r="H20" s="134">
        <f>SUM(H16:H19)</f>
        <v>33959.429</v>
      </c>
      <c r="I20" s="134">
        <f>SUM(I16:I19)</f>
        <v>35959.991</v>
      </c>
      <c r="J20" s="134">
        <f>SUM(J16:J19)</f>
        <v>36144.097</v>
      </c>
      <c r="K20" s="134">
        <f>SUM(K16:K19)</f>
        <v>106063.517</v>
      </c>
      <c r="L20" s="200"/>
      <c r="M20" s="80"/>
    </row>
    <row r="21" spans="1:256" ht="15.75">
      <c r="A21" s="71"/>
      <c r="B21" s="71"/>
      <c r="C21" s="71"/>
      <c r="D21" s="71"/>
      <c r="E21" s="71"/>
      <c r="F21" s="71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</row>
    <row r="22" spans="1:256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2" customFormat="1" ht="18.75">
      <c r="A23" s="39" t="s">
        <v>394</v>
      </c>
      <c r="B23" s="39"/>
      <c r="C23" s="39"/>
      <c r="D23" s="39"/>
      <c r="E23" s="40"/>
      <c r="F23" s="40"/>
      <c r="G23" s="40"/>
      <c r="J23" s="38"/>
      <c r="K23" s="164" t="s">
        <v>393</v>
      </c>
      <c r="L23" s="164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6"/>
      <c r="EE23" s="216"/>
      <c r="EF23" s="216"/>
      <c r="EG23" s="216"/>
      <c r="EH23" s="216"/>
      <c r="EI23" s="216"/>
      <c r="EJ23" s="216"/>
      <c r="EK23" s="216"/>
      <c r="EL23" s="216"/>
      <c r="EM23" s="216"/>
      <c r="EN23" s="216"/>
      <c r="EO23" s="216"/>
      <c r="EP23" s="216"/>
      <c r="EQ23" s="216"/>
      <c r="ER23" s="216"/>
      <c r="ES23" s="216"/>
      <c r="ET23" s="216"/>
      <c r="EU23" s="216"/>
      <c r="EV23" s="216"/>
      <c r="EW23" s="216"/>
      <c r="EX23" s="216"/>
      <c r="EY23" s="216"/>
      <c r="EZ23" s="216"/>
      <c r="FA23" s="216"/>
      <c r="FB23" s="216"/>
      <c r="FC23" s="216"/>
      <c r="FD23" s="216"/>
      <c r="FE23" s="216"/>
      <c r="FF23" s="216"/>
      <c r="FG23" s="216"/>
      <c r="FH23" s="216"/>
      <c r="FI23" s="216"/>
      <c r="FJ23" s="216"/>
      <c r="FK23" s="216"/>
      <c r="FL23" s="216"/>
      <c r="FM23" s="216"/>
      <c r="FN23" s="216"/>
      <c r="FO23" s="216"/>
      <c r="FP23" s="216"/>
      <c r="FQ23" s="216"/>
      <c r="FR23" s="216"/>
      <c r="FS23" s="216"/>
      <c r="FT23" s="216"/>
      <c r="FU23" s="216"/>
      <c r="FV23" s="216"/>
      <c r="FW23" s="216"/>
      <c r="FX23" s="216"/>
      <c r="FY23" s="216"/>
      <c r="FZ23" s="216"/>
      <c r="GA23" s="216"/>
      <c r="GB23" s="216"/>
      <c r="GC23" s="216"/>
      <c r="GD23" s="216"/>
      <c r="GE23" s="216"/>
      <c r="GF23" s="216"/>
      <c r="GG23" s="216"/>
      <c r="GH23" s="216"/>
      <c r="GI23" s="216"/>
      <c r="GJ23" s="216"/>
      <c r="GK23" s="216"/>
      <c r="GL23" s="216"/>
      <c r="GM23" s="216"/>
      <c r="GN23" s="216"/>
      <c r="GO23" s="216"/>
      <c r="GP23" s="216"/>
      <c r="GQ23" s="216"/>
      <c r="GR23" s="216"/>
      <c r="GS23" s="216"/>
      <c r="GT23" s="216"/>
      <c r="GU23" s="216"/>
      <c r="GV23" s="216"/>
      <c r="GW23" s="216"/>
      <c r="GX23" s="216"/>
      <c r="GY23" s="216"/>
      <c r="GZ23" s="216"/>
      <c r="HA23" s="216"/>
      <c r="HB23" s="216"/>
      <c r="HC23" s="216"/>
      <c r="HD23" s="216"/>
      <c r="HE23" s="216"/>
      <c r="HF23" s="216"/>
      <c r="HG23" s="216"/>
      <c r="HH23" s="216"/>
      <c r="HI23" s="216"/>
      <c r="HJ23" s="216"/>
      <c r="HK23" s="216"/>
      <c r="HL23" s="216"/>
      <c r="HM23" s="216"/>
      <c r="HN23" s="216"/>
      <c r="HO23" s="216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  <c r="ID23" s="216"/>
      <c r="IE23" s="216"/>
      <c r="IF23" s="216"/>
      <c r="IG23" s="216"/>
      <c r="IH23" s="216"/>
      <c r="II23" s="216"/>
      <c r="IJ23" s="216"/>
      <c r="IK23" s="216"/>
      <c r="IL23" s="216"/>
      <c r="IM23" s="216"/>
      <c r="IN23" s="216"/>
      <c r="IO23" s="216"/>
      <c r="IP23" s="216"/>
      <c r="IQ23" s="216"/>
      <c r="IR23" s="216"/>
      <c r="IS23" s="216"/>
      <c r="IT23" s="216"/>
      <c r="IU23" s="216"/>
      <c r="IV23" s="216"/>
    </row>
    <row r="24" spans="1:256" s="2" customFormat="1" ht="15.7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16"/>
      <c r="EC24" s="216"/>
      <c r="ED24" s="216"/>
      <c r="EE24" s="216"/>
      <c r="EF24" s="216"/>
      <c r="EG24" s="216"/>
      <c r="EH24" s="216"/>
      <c r="EI24" s="216"/>
      <c r="EJ24" s="216"/>
      <c r="EK24" s="216"/>
      <c r="EL24" s="216"/>
      <c r="EM24" s="216"/>
      <c r="EN24" s="216"/>
      <c r="EO24" s="216"/>
      <c r="EP24" s="216"/>
      <c r="EQ24" s="216"/>
      <c r="ER24" s="216"/>
      <c r="ES24" s="216"/>
      <c r="ET24" s="216"/>
      <c r="EU24" s="216"/>
      <c r="EV24" s="216"/>
      <c r="EW24" s="216"/>
      <c r="EX24" s="216"/>
      <c r="EY24" s="216"/>
      <c r="EZ24" s="216"/>
      <c r="FA24" s="216"/>
      <c r="FB24" s="216"/>
      <c r="FC24" s="216"/>
      <c r="FD24" s="216"/>
      <c r="FE24" s="216"/>
      <c r="FF24" s="216"/>
      <c r="FG24" s="216"/>
      <c r="FH24" s="216"/>
      <c r="FI24" s="216"/>
      <c r="FJ24" s="216"/>
      <c r="FK24" s="216"/>
      <c r="FL24" s="216"/>
      <c r="FM24" s="216"/>
      <c r="FN24" s="216"/>
      <c r="FO24" s="216"/>
      <c r="FP24" s="216"/>
      <c r="FQ24" s="216"/>
      <c r="FR24" s="216"/>
      <c r="FS24" s="216"/>
      <c r="FT24" s="216"/>
      <c r="FU24" s="216"/>
      <c r="FV24" s="216"/>
      <c r="FW24" s="216"/>
      <c r="FX24" s="216"/>
      <c r="FY24" s="216"/>
      <c r="FZ24" s="216"/>
      <c r="GA24" s="216"/>
      <c r="GB24" s="216"/>
      <c r="GC24" s="216"/>
      <c r="GD24" s="216"/>
      <c r="GE24" s="216"/>
      <c r="GF24" s="216"/>
      <c r="GG24" s="216"/>
      <c r="GH24" s="216"/>
      <c r="GI24" s="216"/>
      <c r="GJ24" s="216"/>
      <c r="GK24" s="216"/>
      <c r="GL24" s="216"/>
      <c r="GM24" s="216"/>
      <c r="GN24" s="216"/>
      <c r="GO24" s="216"/>
      <c r="GP24" s="216"/>
      <c r="GQ24" s="216"/>
      <c r="GR24" s="216"/>
      <c r="GS24" s="216"/>
      <c r="GT24" s="216"/>
      <c r="GU24" s="216"/>
      <c r="GV24" s="216"/>
      <c r="GW24" s="216"/>
      <c r="GX24" s="216"/>
      <c r="GY24" s="216"/>
      <c r="GZ24" s="216"/>
      <c r="HA24" s="216"/>
      <c r="HB24" s="216"/>
      <c r="HC24" s="216"/>
      <c r="HD24" s="216"/>
      <c r="HE24" s="216"/>
      <c r="HF24" s="216"/>
      <c r="HG24" s="216"/>
      <c r="HH24" s="216"/>
      <c r="HI24" s="216"/>
      <c r="HJ24" s="216"/>
      <c r="HK24" s="216"/>
      <c r="HL24" s="216"/>
      <c r="HM24" s="216"/>
      <c r="HN24" s="216"/>
      <c r="HO24" s="216"/>
      <c r="HP24" s="216"/>
      <c r="HQ24" s="216"/>
      <c r="HR24" s="216"/>
      <c r="HS24" s="216"/>
      <c r="HT24" s="216"/>
      <c r="HU24" s="216"/>
      <c r="HV24" s="216"/>
      <c r="HW24" s="216"/>
      <c r="HX24" s="216"/>
      <c r="HY24" s="216"/>
      <c r="HZ24" s="216"/>
      <c r="IA24" s="216"/>
      <c r="IB24" s="216"/>
      <c r="IC24" s="216"/>
      <c r="ID24" s="216"/>
      <c r="IE24" s="216"/>
      <c r="IF24" s="216"/>
      <c r="IG24" s="216"/>
      <c r="IH24" s="216"/>
      <c r="II24" s="216"/>
      <c r="IJ24" s="216"/>
      <c r="IK24" s="216"/>
      <c r="IL24" s="216"/>
      <c r="IM24" s="216"/>
      <c r="IN24" s="216"/>
      <c r="IO24" s="216"/>
      <c r="IP24" s="216"/>
      <c r="IQ24" s="216"/>
      <c r="IR24" s="216"/>
      <c r="IS24" s="216"/>
      <c r="IT24" s="216"/>
      <c r="IU24" s="216"/>
      <c r="IV24" s="216"/>
    </row>
    <row r="25" spans="1:256" s="2" customFormat="1" ht="15.7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6"/>
      <c r="DU25" s="216"/>
      <c r="DV25" s="216"/>
      <c r="DW25" s="216"/>
      <c r="DX25" s="216"/>
      <c r="DY25" s="216"/>
      <c r="DZ25" s="216"/>
      <c r="EA25" s="216"/>
      <c r="EB25" s="216"/>
      <c r="EC25" s="216"/>
      <c r="ED25" s="216"/>
      <c r="EE25" s="216"/>
      <c r="EF25" s="216"/>
      <c r="EG25" s="216"/>
      <c r="EH25" s="216"/>
      <c r="EI25" s="216"/>
      <c r="EJ25" s="216"/>
      <c r="EK25" s="216"/>
      <c r="EL25" s="216"/>
      <c r="EM25" s="216"/>
      <c r="EN25" s="216"/>
      <c r="EO25" s="216"/>
      <c r="EP25" s="216"/>
      <c r="EQ25" s="216"/>
      <c r="ER25" s="216"/>
      <c r="ES25" s="216"/>
      <c r="ET25" s="216"/>
      <c r="EU25" s="216"/>
      <c r="EV25" s="216"/>
      <c r="EW25" s="216"/>
      <c r="EX25" s="216"/>
      <c r="EY25" s="216"/>
      <c r="EZ25" s="216"/>
      <c r="FA25" s="216"/>
      <c r="FB25" s="216"/>
      <c r="FC25" s="216"/>
      <c r="FD25" s="216"/>
      <c r="FE25" s="216"/>
      <c r="FF25" s="216"/>
      <c r="FG25" s="216"/>
      <c r="FH25" s="216"/>
      <c r="FI25" s="216"/>
      <c r="FJ25" s="216"/>
      <c r="FK25" s="216"/>
      <c r="FL25" s="216"/>
      <c r="FM25" s="216"/>
      <c r="FN25" s="216"/>
      <c r="FO25" s="216"/>
      <c r="FP25" s="216"/>
      <c r="FQ25" s="216"/>
      <c r="FR25" s="216"/>
      <c r="FS25" s="216"/>
      <c r="FT25" s="216"/>
      <c r="FU25" s="216"/>
      <c r="FV25" s="216"/>
      <c r="FW25" s="216"/>
      <c r="FX25" s="216"/>
      <c r="FY25" s="216"/>
      <c r="FZ25" s="216"/>
      <c r="GA25" s="216"/>
      <c r="GB25" s="216"/>
      <c r="GC25" s="216"/>
      <c r="GD25" s="216"/>
      <c r="GE25" s="216"/>
      <c r="GF25" s="216"/>
      <c r="GG25" s="216"/>
      <c r="GH25" s="216"/>
      <c r="GI25" s="216"/>
      <c r="GJ25" s="216"/>
      <c r="GK25" s="216"/>
      <c r="GL25" s="216"/>
      <c r="GM25" s="216"/>
      <c r="GN25" s="216"/>
      <c r="GO25" s="216"/>
      <c r="GP25" s="216"/>
      <c r="GQ25" s="216"/>
      <c r="GR25" s="216"/>
      <c r="GS25" s="216"/>
      <c r="GT25" s="216"/>
      <c r="GU25" s="216"/>
      <c r="GV25" s="216"/>
      <c r="GW25" s="216"/>
      <c r="GX25" s="216"/>
      <c r="GY25" s="216"/>
      <c r="GZ25" s="216"/>
      <c r="HA25" s="216"/>
      <c r="HB25" s="216"/>
      <c r="HC25" s="216"/>
      <c r="HD25" s="216"/>
      <c r="HE25" s="216"/>
      <c r="HF25" s="216"/>
      <c r="HG25" s="216"/>
      <c r="HH25" s="216"/>
      <c r="HI25" s="216"/>
      <c r="HJ25" s="216"/>
      <c r="HK25" s="216"/>
      <c r="HL25" s="216"/>
      <c r="HM25" s="216"/>
      <c r="HN25" s="216"/>
      <c r="HO25" s="216"/>
      <c r="HP25" s="216"/>
      <c r="HQ25" s="216"/>
      <c r="HR25" s="216"/>
      <c r="HS25" s="216"/>
      <c r="HT25" s="216"/>
      <c r="HU25" s="216"/>
      <c r="HV25" s="216"/>
      <c r="HW25" s="216"/>
      <c r="HX25" s="216"/>
      <c r="HY25" s="216"/>
      <c r="HZ25" s="216"/>
      <c r="IA25" s="216"/>
      <c r="IB25" s="216"/>
      <c r="IC25" s="216"/>
      <c r="ID25" s="216"/>
      <c r="IE25" s="216"/>
      <c r="IF25" s="216"/>
      <c r="IG25" s="216"/>
      <c r="IH25" s="216"/>
      <c r="II25" s="216"/>
      <c r="IJ25" s="216"/>
      <c r="IK25" s="216"/>
      <c r="IL25" s="216"/>
      <c r="IM25" s="216"/>
      <c r="IN25" s="216"/>
      <c r="IO25" s="216"/>
      <c r="IP25" s="216"/>
      <c r="IQ25" s="216"/>
      <c r="IR25" s="216"/>
      <c r="IS25" s="216"/>
      <c r="IT25" s="216"/>
      <c r="IU25" s="216"/>
      <c r="IV25" s="216"/>
    </row>
    <row r="26" spans="1:7" ht="15.75">
      <c r="A26" s="82"/>
      <c r="B26" s="83"/>
      <c r="C26" s="84"/>
      <c r="D26" s="84"/>
      <c r="E26" s="84"/>
      <c r="F26" s="84"/>
      <c r="G26" s="84"/>
    </row>
    <row r="27" spans="1:7" ht="15.75">
      <c r="A27" s="82"/>
      <c r="B27" s="83"/>
      <c r="C27" s="84"/>
      <c r="D27" s="84"/>
      <c r="E27" s="84"/>
      <c r="F27" s="84"/>
      <c r="G27" s="84"/>
    </row>
    <row r="28" spans="1:7" ht="15.75">
      <c r="A28" s="82"/>
      <c r="B28" s="83"/>
      <c r="C28" s="84"/>
      <c r="D28" s="84"/>
      <c r="E28" s="84"/>
      <c r="F28" s="84"/>
      <c r="G28" s="84"/>
    </row>
    <row r="29" spans="1:7" ht="15.75">
      <c r="A29" s="82"/>
      <c r="B29" s="83"/>
      <c r="C29" s="84"/>
      <c r="D29" s="84"/>
      <c r="E29" s="84"/>
      <c r="F29" s="84"/>
      <c r="G29" s="84"/>
    </row>
    <row r="30" spans="1:7" ht="15.75">
      <c r="A30" s="82"/>
      <c r="B30" s="83"/>
      <c r="C30" s="84"/>
      <c r="D30" s="84"/>
      <c r="E30" s="84"/>
      <c r="F30" s="84"/>
      <c r="G30" s="84"/>
    </row>
    <row r="31" spans="1:7" ht="15.75">
      <c r="A31" s="82"/>
      <c r="B31" s="83"/>
      <c r="C31" s="84"/>
      <c r="D31" s="84"/>
      <c r="E31" s="84"/>
      <c r="F31" s="84"/>
      <c r="G31" s="84"/>
    </row>
    <row r="32" spans="1:7" ht="15.75">
      <c r="A32" s="82"/>
      <c r="B32" s="83"/>
      <c r="C32" s="84"/>
      <c r="D32" s="84"/>
      <c r="E32" s="84"/>
      <c r="F32" s="84"/>
      <c r="G32" s="84"/>
    </row>
    <row r="33" spans="1:7" ht="15.75">
      <c r="A33" s="82"/>
      <c r="B33" s="83"/>
      <c r="C33" s="84"/>
      <c r="D33" s="84"/>
      <c r="E33" s="84"/>
      <c r="F33" s="84"/>
      <c r="G33" s="84"/>
    </row>
    <row r="34" spans="1:7" ht="15.75">
      <c r="A34" s="82"/>
      <c r="B34" s="83"/>
      <c r="C34" s="84"/>
      <c r="D34" s="84"/>
      <c r="E34" s="84"/>
      <c r="F34" s="84"/>
      <c r="G34" s="84"/>
    </row>
    <row r="35" spans="1:7" ht="15.75">
      <c r="A35" s="82"/>
      <c r="B35" s="83"/>
      <c r="C35" s="84"/>
      <c r="D35" s="84"/>
      <c r="E35" s="84"/>
      <c r="F35" s="84"/>
      <c r="G35" s="84"/>
    </row>
    <row r="36" spans="1:7" ht="15.75">
      <c r="A36" s="82"/>
      <c r="B36" s="83"/>
      <c r="C36" s="84"/>
      <c r="D36" s="84"/>
      <c r="E36" s="84"/>
      <c r="F36" s="84"/>
      <c r="G36" s="84"/>
    </row>
    <row r="37" spans="1:7" ht="15.75">
      <c r="A37" s="82"/>
      <c r="B37" s="83"/>
      <c r="C37" s="84"/>
      <c r="D37" s="84"/>
      <c r="E37" s="84"/>
      <c r="F37" s="84"/>
      <c r="G37" s="84"/>
    </row>
    <row r="38" spans="1:7" ht="15.75">
      <c r="A38" s="82"/>
      <c r="B38" s="83"/>
      <c r="C38" s="84"/>
      <c r="D38" s="84"/>
      <c r="E38" s="84"/>
      <c r="F38" s="84"/>
      <c r="G38" s="84"/>
    </row>
    <row r="39" spans="1:7" ht="15.75">
      <c r="A39" s="82"/>
      <c r="B39" s="83"/>
      <c r="C39" s="84"/>
      <c r="D39" s="84"/>
      <c r="E39" s="84"/>
      <c r="F39" s="84"/>
      <c r="G39" s="84"/>
    </row>
    <row r="40" spans="1:7" ht="15.75">
      <c r="A40" s="82"/>
      <c r="B40" s="83"/>
      <c r="C40" s="84"/>
      <c r="D40" s="84"/>
      <c r="E40" s="84"/>
      <c r="F40" s="84"/>
      <c r="G40" s="84"/>
    </row>
    <row r="41" spans="1:7" ht="15.75">
      <c r="A41" s="82"/>
      <c r="B41" s="83"/>
      <c r="C41" s="84"/>
      <c r="D41" s="84"/>
      <c r="E41" s="84"/>
      <c r="F41" s="84"/>
      <c r="G41" s="84"/>
    </row>
    <row r="42" spans="1:7" ht="15.75">
      <c r="A42" s="82"/>
      <c r="B42" s="83"/>
      <c r="C42" s="84"/>
      <c r="D42" s="84"/>
      <c r="E42" s="84"/>
      <c r="F42" s="84"/>
      <c r="G42" s="84"/>
    </row>
    <row r="43" spans="1:7" ht="15.75">
      <c r="A43" s="82"/>
      <c r="B43" s="83"/>
      <c r="C43" s="84"/>
      <c r="D43" s="84"/>
      <c r="E43" s="84"/>
      <c r="F43" s="84"/>
      <c r="G43" s="84"/>
    </row>
    <row r="44" spans="1:7" ht="15.75">
      <c r="A44" s="82"/>
      <c r="B44" s="83"/>
      <c r="C44" s="84"/>
      <c r="D44" s="84"/>
      <c r="E44" s="84"/>
      <c r="F44" s="84"/>
      <c r="G44" s="84"/>
    </row>
    <row r="45" spans="1:7" ht="15.75">
      <c r="A45" s="82"/>
      <c r="B45" s="83"/>
      <c r="C45" s="84"/>
      <c r="D45" s="84"/>
      <c r="E45" s="84"/>
      <c r="F45" s="84"/>
      <c r="G45" s="84"/>
    </row>
    <row r="46" spans="1:7" ht="15.75">
      <c r="A46" s="82"/>
      <c r="B46" s="83"/>
      <c r="C46" s="84"/>
      <c r="D46" s="84"/>
      <c r="E46" s="84"/>
      <c r="F46" s="84"/>
      <c r="G46" s="84"/>
    </row>
    <row r="47" spans="1:7" ht="15.75">
      <c r="A47" s="82"/>
      <c r="B47" s="83"/>
      <c r="C47" s="84"/>
      <c r="D47" s="84"/>
      <c r="E47" s="84"/>
      <c r="F47" s="84"/>
      <c r="G47" s="84"/>
    </row>
    <row r="48" spans="1:7" ht="15.75">
      <c r="A48" s="82"/>
      <c r="B48" s="83"/>
      <c r="C48" s="84"/>
      <c r="D48" s="84"/>
      <c r="E48" s="84"/>
      <c r="F48" s="84"/>
      <c r="G48" s="84"/>
    </row>
    <row r="49" spans="1:7" ht="15.75">
      <c r="A49" s="82"/>
      <c r="B49" s="83"/>
      <c r="C49" s="84"/>
      <c r="D49" s="84"/>
      <c r="E49" s="84"/>
      <c r="F49" s="84"/>
      <c r="G49" s="84"/>
    </row>
    <row r="50" spans="1:7" ht="15.75">
      <c r="A50" s="82"/>
      <c r="B50" s="83"/>
      <c r="C50" s="84"/>
      <c r="D50" s="84"/>
      <c r="E50" s="84"/>
      <c r="F50" s="84"/>
      <c r="G50" s="84"/>
    </row>
    <row r="51" spans="1:7" ht="15.75">
      <c r="A51" s="82"/>
      <c r="B51" s="83"/>
      <c r="C51" s="84"/>
      <c r="D51" s="84"/>
      <c r="E51" s="84"/>
      <c r="F51" s="84"/>
      <c r="G51" s="84"/>
    </row>
    <row r="52" spans="1:7" ht="15.75">
      <c r="A52" s="82"/>
      <c r="B52" s="83"/>
      <c r="C52" s="84"/>
      <c r="D52" s="84"/>
      <c r="E52" s="84"/>
      <c r="F52" s="84"/>
      <c r="G52" s="84"/>
    </row>
    <row r="53" spans="1:7" ht="15.75">
      <c r="A53" s="82"/>
      <c r="B53" s="83"/>
      <c r="C53" s="84"/>
      <c r="D53" s="84"/>
      <c r="E53" s="84"/>
      <c r="F53" s="84"/>
      <c r="G53" s="84"/>
    </row>
    <row r="54" spans="1:7" ht="15.75">
      <c r="A54" s="82"/>
      <c r="B54" s="83"/>
      <c r="C54" s="84"/>
      <c r="D54" s="84"/>
      <c r="E54" s="84"/>
      <c r="F54" s="84"/>
      <c r="G54" s="84"/>
    </row>
    <row r="55" spans="1:7" ht="15.75">
      <c r="A55" s="82"/>
      <c r="B55" s="83"/>
      <c r="C55" s="84"/>
      <c r="D55" s="84"/>
      <c r="E55" s="84"/>
      <c r="F55" s="84"/>
      <c r="G55" s="84"/>
    </row>
    <row r="56" spans="1:7" ht="15.75">
      <c r="A56" s="82"/>
      <c r="B56" s="83"/>
      <c r="C56" s="84"/>
      <c r="D56" s="84"/>
      <c r="E56" s="84"/>
      <c r="F56" s="84"/>
      <c r="G56" s="84"/>
    </row>
    <row r="57" spans="1:7" ht="15.75">
      <c r="A57" s="82"/>
      <c r="B57" s="83"/>
      <c r="C57" s="84"/>
      <c r="D57" s="84"/>
      <c r="E57" s="84"/>
      <c r="F57" s="84"/>
      <c r="G57" s="84"/>
    </row>
    <row r="58" spans="1:7" ht="15.75">
      <c r="A58" s="82"/>
      <c r="B58" s="83"/>
      <c r="C58" s="84"/>
      <c r="D58" s="84"/>
      <c r="E58" s="84"/>
      <c r="F58" s="84"/>
      <c r="G58" s="84"/>
    </row>
    <row r="59" spans="1:7" ht="15.75">
      <c r="A59" s="82"/>
      <c r="B59" s="83"/>
      <c r="C59" s="84"/>
      <c r="D59" s="84"/>
      <c r="E59" s="84"/>
      <c r="F59" s="84"/>
      <c r="G59" s="84"/>
    </row>
  </sheetData>
  <sheetProtection/>
  <mergeCells count="538">
    <mergeCell ref="K23:L23"/>
    <mergeCell ref="M23:N23"/>
    <mergeCell ref="A20:B20"/>
    <mergeCell ref="A14:B14"/>
    <mergeCell ref="G21:H21"/>
    <mergeCell ref="I21:J21"/>
    <mergeCell ref="A16:A19"/>
    <mergeCell ref="B16:B19"/>
    <mergeCell ref="C16:C19"/>
    <mergeCell ref="D16:D19"/>
    <mergeCell ref="E16:E19"/>
    <mergeCell ref="F16:F19"/>
    <mergeCell ref="A5:L5"/>
    <mergeCell ref="A15:L15"/>
    <mergeCell ref="A6:L6"/>
    <mergeCell ref="A7:A10"/>
    <mergeCell ref="B7:B10"/>
    <mergeCell ref="C7:C10"/>
    <mergeCell ref="D7:D10"/>
    <mergeCell ref="E7:E10"/>
    <mergeCell ref="F7:F10"/>
    <mergeCell ref="L7:L13"/>
    <mergeCell ref="H1:I1"/>
    <mergeCell ref="K1:L1"/>
    <mergeCell ref="A2:L2"/>
    <mergeCell ref="A3:A4"/>
    <mergeCell ref="B3:B4"/>
    <mergeCell ref="C3:C4"/>
    <mergeCell ref="L3:L4"/>
    <mergeCell ref="H3:K3"/>
    <mergeCell ref="D3:G3"/>
    <mergeCell ref="AE21:AF21"/>
    <mergeCell ref="AG21:AH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BS21:BT21"/>
    <mergeCell ref="BU21:BV21"/>
    <mergeCell ref="AU21:AV21"/>
    <mergeCell ref="AW21:AX21"/>
    <mergeCell ref="AY21:AZ21"/>
    <mergeCell ref="BA21:BB21"/>
    <mergeCell ref="BG21:BH21"/>
    <mergeCell ref="BI21:BJ21"/>
    <mergeCell ref="BK21:BL21"/>
    <mergeCell ref="BM21:BN21"/>
    <mergeCell ref="BO21:BP21"/>
    <mergeCell ref="BQ21:BR21"/>
    <mergeCell ref="CY21:CZ21"/>
    <mergeCell ref="DA21:DB21"/>
    <mergeCell ref="CE21:CF21"/>
    <mergeCell ref="CG21:CH21"/>
    <mergeCell ref="CI21:CJ21"/>
    <mergeCell ref="CK21:CL21"/>
    <mergeCell ref="CM21:CN21"/>
    <mergeCell ref="CO21:CP21"/>
    <mergeCell ref="CQ21:CR21"/>
    <mergeCell ref="CS21:CT21"/>
    <mergeCell ref="CU21:CV21"/>
    <mergeCell ref="CW21:CX21"/>
    <mergeCell ref="BW21:BX21"/>
    <mergeCell ref="BY21:BZ21"/>
    <mergeCell ref="CA21:CB21"/>
    <mergeCell ref="CC21:CD21"/>
    <mergeCell ref="DW21:DX21"/>
    <mergeCell ref="DY21:DZ21"/>
    <mergeCell ref="DC21:DD21"/>
    <mergeCell ref="DE21:DF21"/>
    <mergeCell ref="DG21:DH21"/>
    <mergeCell ref="DI21:DJ21"/>
    <mergeCell ref="DK21:DL21"/>
    <mergeCell ref="DM21:DN21"/>
    <mergeCell ref="DO21:DP21"/>
    <mergeCell ref="DQ21:DR21"/>
    <mergeCell ref="DS21:DT21"/>
    <mergeCell ref="DU21:DV21"/>
    <mergeCell ref="EU21:EV21"/>
    <mergeCell ref="EW21:EX21"/>
    <mergeCell ref="EA21:EB21"/>
    <mergeCell ref="EC21:ED21"/>
    <mergeCell ref="EE21:EF21"/>
    <mergeCell ref="EG21:EH21"/>
    <mergeCell ref="EI21:EJ21"/>
    <mergeCell ref="EK21:EL21"/>
    <mergeCell ref="FK21:FL21"/>
    <mergeCell ref="FM21:FN21"/>
    <mergeCell ref="EM21:EN21"/>
    <mergeCell ref="EO21:EP21"/>
    <mergeCell ref="EQ21:ER21"/>
    <mergeCell ref="ES21:ET21"/>
    <mergeCell ref="EY21:EZ21"/>
    <mergeCell ref="FA21:FB21"/>
    <mergeCell ref="FC21:FD21"/>
    <mergeCell ref="FE21:FF21"/>
    <mergeCell ref="FG21:FH21"/>
    <mergeCell ref="FI21:FJ21"/>
    <mergeCell ref="GQ21:GR21"/>
    <mergeCell ref="GS21:GT21"/>
    <mergeCell ref="FW21:FX21"/>
    <mergeCell ref="FY21:FZ21"/>
    <mergeCell ref="GA21:GB21"/>
    <mergeCell ref="GC21:GD21"/>
    <mergeCell ref="GE21:GF21"/>
    <mergeCell ref="GG21:GH21"/>
    <mergeCell ref="GI21:GJ21"/>
    <mergeCell ref="GK21:GL21"/>
    <mergeCell ref="GM21:GN21"/>
    <mergeCell ref="GO21:GP21"/>
    <mergeCell ref="FO21:FP21"/>
    <mergeCell ref="FQ21:FR21"/>
    <mergeCell ref="FS21:FT21"/>
    <mergeCell ref="FU21:FV21"/>
    <mergeCell ref="HO21:HP21"/>
    <mergeCell ref="HQ21:HR21"/>
    <mergeCell ref="GU21:GV21"/>
    <mergeCell ref="GW21:GX21"/>
    <mergeCell ref="GY21:GZ21"/>
    <mergeCell ref="HA21:HB21"/>
    <mergeCell ref="HC21:HD21"/>
    <mergeCell ref="HE21:HF21"/>
    <mergeCell ref="HG21:HH21"/>
    <mergeCell ref="HI21:HJ21"/>
    <mergeCell ref="HK21:HL21"/>
    <mergeCell ref="HM21:HN21"/>
    <mergeCell ref="II21:IJ21"/>
    <mergeCell ref="IK21:IL21"/>
    <mergeCell ref="HW21:HX21"/>
    <mergeCell ref="HY21:HZ21"/>
    <mergeCell ref="IA21:IB21"/>
    <mergeCell ref="IC21:ID21"/>
    <mergeCell ref="IE21:IF21"/>
    <mergeCell ref="IG21:IH21"/>
    <mergeCell ref="HS21:HT21"/>
    <mergeCell ref="HU21:HV21"/>
    <mergeCell ref="AA23:AB23"/>
    <mergeCell ref="AC23:AD23"/>
    <mergeCell ref="AQ23:AR23"/>
    <mergeCell ref="AS23:AT23"/>
    <mergeCell ref="AU23:AV23"/>
    <mergeCell ref="AW23:AX23"/>
    <mergeCell ref="BW23:BX23"/>
    <mergeCell ref="BY23:BZ23"/>
    <mergeCell ref="IU21:IV21"/>
    <mergeCell ref="O23:P23"/>
    <mergeCell ref="Q23:R23"/>
    <mergeCell ref="IM21:IN21"/>
    <mergeCell ref="IO21:IP21"/>
    <mergeCell ref="IQ21:IR21"/>
    <mergeCell ref="IS21:IT21"/>
    <mergeCell ref="S23:T23"/>
    <mergeCell ref="U23:V23"/>
    <mergeCell ref="W23:X23"/>
    <mergeCell ref="Y23:Z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CU23:CV23"/>
    <mergeCell ref="CW23:CX23"/>
    <mergeCell ref="CA23:CB23"/>
    <mergeCell ref="CC23:CD23"/>
    <mergeCell ref="CE23:CF23"/>
    <mergeCell ref="CG23:CH23"/>
    <mergeCell ref="CI23:CJ23"/>
    <mergeCell ref="CK23:CL23"/>
    <mergeCell ref="CM23:CN23"/>
    <mergeCell ref="CO23:CP23"/>
    <mergeCell ref="CQ23:CR23"/>
    <mergeCell ref="CS23:CT23"/>
    <mergeCell ref="BS23:BT23"/>
    <mergeCell ref="BU23:BV23"/>
    <mergeCell ref="DS23:DT23"/>
    <mergeCell ref="DU23:DV23"/>
    <mergeCell ref="CY23:CZ23"/>
    <mergeCell ref="DA23:DB23"/>
    <mergeCell ref="DC23:DD23"/>
    <mergeCell ref="DE23:DF23"/>
    <mergeCell ref="DG23:DH23"/>
    <mergeCell ref="DI23:DJ23"/>
    <mergeCell ref="DK23:DL23"/>
    <mergeCell ref="DM23:DN23"/>
    <mergeCell ref="DO23:DP23"/>
    <mergeCell ref="DQ23:DR23"/>
    <mergeCell ref="EQ23:ER23"/>
    <mergeCell ref="ES23:ET23"/>
    <mergeCell ref="DW23:DX23"/>
    <mergeCell ref="DY23:DZ23"/>
    <mergeCell ref="EA23:EB23"/>
    <mergeCell ref="EC23:ED23"/>
    <mergeCell ref="EE23:EF23"/>
    <mergeCell ref="EG23:EH23"/>
    <mergeCell ref="FG23:FH23"/>
    <mergeCell ref="FI23:FJ23"/>
    <mergeCell ref="EI23:EJ23"/>
    <mergeCell ref="EK23:EL23"/>
    <mergeCell ref="EM23:EN23"/>
    <mergeCell ref="EO23:EP23"/>
    <mergeCell ref="EU23:EV23"/>
    <mergeCell ref="EW23:EX23"/>
    <mergeCell ref="EY23:EZ23"/>
    <mergeCell ref="FA23:FB23"/>
    <mergeCell ref="FC23:FD23"/>
    <mergeCell ref="FE23:FF23"/>
    <mergeCell ref="GM23:GN23"/>
    <mergeCell ref="GO23:GP23"/>
    <mergeCell ref="FS23:FT23"/>
    <mergeCell ref="FU23:FV23"/>
    <mergeCell ref="FW23:FX23"/>
    <mergeCell ref="FY23:FZ23"/>
    <mergeCell ref="GA23:GB23"/>
    <mergeCell ref="GC23:GD23"/>
    <mergeCell ref="GE23:GF23"/>
    <mergeCell ref="GG23:GH23"/>
    <mergeCell ref="GI23:GJ23"/>
    <mergeCell ref="GK23:GL23"/>
    <mergeCell ref="FK23:FL23"/>
    <mergeCell ref="FM23:FN23"/>
    <mergeCell ref="FO23:FP23"/>
    <mergeCell ref="FQ23:FR23"/>
    <mergeCell ref="HK23:HL23"/>
    <mergeCell ref="HM23:HN23"/>
    <mergeCell ref="GQ23:GR23"/>
    <mergeCell ref="GS23:GT23"/>
    <mergeCell ref="GU23:GV23"/>
    <mergeCell ref="GW23:GX23"/>
    <mergeCell ref="GY23:GZ23"/>
    <mergeCell ref="HA23:HB23"/>
    <mergeCell ref="HC23:HD23"/>
    <mergeCell ref="HE23:HF23"/>
    <mergeCell ref="HO23:HP23"/>
    <mergeCell ref="HQ23:HR23"/>
    <mergeCell ref="HS23:HT23"/>
    <mergeCell ref="HU23:HV23"/>
    <mergeCell ref="HW23:HX23"/>
    <mergeCell ref="HY23:HZ23"/>
    <mergeCell ref="IU23:IV23"/>
    <mergeCell ref="A24:B24"/>
    <mergeCell ref="C24:D24"/>
    <mergeCell ref="E24:F24"/>
    <mergeCell ref="G24:H24"/>
    <mergeCell ref="I24:J24"/>
    <mergeCell ref="IA23:IB23"/>
    <mergeCell ref="IC23:ID23"/>
    <mergeCell ref="IE23:IF23"/>
    <mergeCell ref="IG23:IH23"/>
    <mergeCell ref="W24:X24"/>
    <mergeCell ref="Y24:Z24"/>
    <mergeCell ref="HG23:HH23"/>
    <mergeCell ref="HI23:HJ23"/>
    <mergeCell ref="AI24:AJ24"/>
    <mergeCell ref="AK24:AL24"/>
    <mergeCell ref="AM24:AN24"/>
    <mergeCell ref="AO24:AP24"/>
    <mergeCell ref="IM23:IN23"/>
    <mergeCell ref="IO23:IP23"/>
    <mergeCell ref="IQ23:IR23"/>
    <mergeCell ref="IS23:IT23"/>
    <mergeCell ref="II23:IJ23"/>
    <mergeCell ref="IK23:IL23"/>
    <mergeCell ref="K24:L24"/>
    <mergeCell ref="M24:N24"/>
    <mergeCell ref="O24:P24"/>
    <mergeCell ref="Q24:R24"/>
    <mergeCell ref="S24:T24"/>
    <mergeCell ref="U24:V24"/>
    <mergeCell ref="BC24:BD24"/>
    <mergeCell ref="BE24:BF24"/>
    <mergeCell ref="AY24:AZ24"/>
    <mergeCell ref="BA24:BB24"/>
    <mergeCell ref="AA24:AB24"/>
    <mergeCell ref="AC24:AD24"/>
    <mergeCell ref="AE24:AF24"/>
    <mergeCell ref="AG24:AH24"/>
    <mergeCell ref="AQ24:AR24"/>
    <mergeCell ref="AS24:AT24"/>
    <mergeCell ref="AU24:AV24"/>
    <mergeCell ref="AW24:AX24"/>
    <mergeCell ref="CA24:CB24"/>
    <mergeCell ref="CC24:CD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Y24:CZ24"/>
    <mergeCell ref="DA24:DB24"/>
    <mergeCell ref="CE24:CF24"/>
    <mergeCell ref="CG24:CH24"/>
    <mergeCell ref="CI24:CJ24"/>
    <mergeCell ref="CK24:CL24"/>
    <mergeCell ref="CM24:CN24"/>
    <mergeCell ref="CO24:CP24"/>
    <mergeCell ref="DO24:DP24"/>
    <mergeCell ref="DQ24:DR24"/>
    <mergeCell ref="CQ24:CR24"/>
    <mergeCell ref="CS24:CT24"/>
    <mergeCell ref="CU24:CV24"/>
    <mergeCell ref="CW24:CX24"/>
    <mergeCell ref="DC24:DD24"/>
    <mergeCell ref="DE24:DF24"/>
    <mergeCell ref="DG24:DH24"/>
    <mergeCell ref="DI24:DJ24"/>
    <mergeCell ref="DK24:DL24"/>
    <mergeCell ref="DM24:DN24"/>
    <mergeCell ref="EU24:EV24"/>
    <mergeCell ref="EW24:EX24"/>
    <mergeCell ref="EA24:EB24"/>
    <mergeCell ref="EC24:ED24"/>
    <mergeCell ref="EE24:EF24"/>
    <mergeCell ref="EG24:EH24"/>
    <mergeCell ref="EI24:EJ24"/>
    <mergeCell ref="EK24:EL24"/>
    <mergeCell ref="EM24:EN24"/>
    <mergeCell ref="EO24:EP24"/>
    <mergeCell ref="EQ24:ER24"/>
    <mergeCell ref="ES24:ET24"/>
    <mergeCell ref="DS24:DT24"/>
    <mergeCell ref="DU24:DV24"/>
    <mergeCell ref="DW24:DX24"/>
    <mergeCell ref="DY24:DZ24"/>
    <mergeCell ref="FS24:FT24"/>
    <mergeCell ref="FU24:FV24"/>
    <mergeCell ref="EY24:EZ24"/>
    <mergeCell ref="FA24:FB24"/>
    <mergeCell ref="FC24:FD24"/>
    <mergeCell ref="FE24:FF24"/>
    <mergeCell ref="FG24:FH24"/>
    <mergeCell ref="FI24:FJ24"/>
    <mergeCell ref="FK24:FL24"/>
    <mergeCell ref="FM24:FN24"/>
    <mergeCell ref="FO24:FP24"/>
    <mergeCell ref="FQ24:FR24"/>
    <mergeCell ref="GQ24:GR24"/>
    <mergeCell ref="GS24:GT24"/>
    <mergeCell ref="FW24:FX24"/>
    <mergeCell ref="FY24:FZ24"/>
    <mergeCell ref="GA24:GB24"/>
    <mergeCell ref="GC24:GD24"/>
    <mergeCell ref="GE24:GF24"/>
    <mergeCell ref="GG24:GH24"/>
    <mergeCell ref="HG24:HH24"/>
    <mergeCell ref="HI24:HJ24"/>
    <mergeCell ref="GI24:GJ24"/>
    <mergeCell ref="GK24:GL24"/>
    <mergeCell ref="GM24:GN24"/>
    <mergeCell ref="GO24:GP24"/>
    <mergeCell ref="GU24:GV24"/>
    <mergeCell ref="GW24:GX24"/>
    <mergeCell ref="GY24:GZ24"/>
    <mergeCell ref="HA24:HB24"/>
    <mergeCell ref="HC24:HD24"/>
    <mergeCell ref="HE24:HF24"/>
    <mergeCell ref="IM24:IN24"/>
    <mergeCell ref="IO24:IP24"/>
    <mergeCell ref="HS24:HT24"/>
    <mergeCell ref="HU24:HV24"/>
    <mergeCell ref="HW24:HX24"/>
    <mergeCell ref="HY24:HZ24"/>
    <mergeCell ref="IA24:IB24"/>
    <mergeCell ref="IC24:ID24"/>
    <mergeCell ref="IE24:IF24"/>
    <mergeCell ref="IG24:IH24"/>
    <mergeCell ref="II24:IJ24"/>
    <mergeCell ref="IK24:IL24"/>
    <mergeCell ref="HK24:HL24"/>
    <mergeCell ref="HM24:HN24"/>
    <mergeCell ref="HO24:HP24"/>
    <mergeCell ref="HQ24:HR24"/>
    <mergeCell ref="IQ24:IR24"/>
    <mergeCell ref="IS24:IT24"/>
    <mergeCell ref="IU24:IV24"/>
    <mergeCell ref="A25:B25"/>
    <mergeCell ref="C25:D25"/>
    <mergeCell ref="E25:F25"/>
    <mergeCell ref="G25:H25"/>
    <mergeCell ref="I25:J25"/>
    <mergeCell ref="K25:L25"/>
    <mergeCell ref="M25:N25"/>
    <mergeCell ref="AI25:AJ25"/>
    <mergeCell ref="AK25:AL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BW25:BX25"/>
    <mergeCell ref="BY25:BZ25"/>
    <mergeCell ref="AY25:AZ25"/>
    <mergeCell ref="BA25:BB25"/>
    <mergeCell ref="BC25:BD25"/>
    <mergeCell ref="BE25:BF25"/>
    <mergeCell ref="BK25:BL25"/>
    <mergeCell ref="BM25:BN25"/>
    <mergeCell ref="BO25:BP25"/>
    <mergeCell ref="BQ25:BR25"/>
    <mergeCell ref="BS25:BT25"/>
    <mergeCell ref="BU25:BV25"/>
    <mergeCell ref="DC25:DD25"/>
    <mergeCell ref="DE25:DF25"/>
    <mergeCell ref="CI25:CJ25"/>
    <mergeCell ref="CK25:CL25"/>
    <mergeCell ref="CM25:CN25"/>
    <mergeCell ref="CO25:CP25"/>
    <mergeCell ref="CQ25:CR25"/>
    <mergeCell ref="CS25:CT25"/>
    <mergeCell ref="CU25:CV25"/>
    <mergeCell ref="CW25:CX25"/>
    <mergeCell ref="CY25:CZ25"/>
    <mergeCell ref="DA25:DB25"/>
    <mergeCell ref="CA25:CB25"/>
    <mergeCell ref="CC25:CD25"/>
    <mergeCell ref="CE25:CF25"/>
    <mergeCell ref="CG25:CH25"/>
    <mergeCell ref="EA25:EB25"/>
    <mergeCell ref="EC25:ED25"/>
    <mergeCell ref="DG25:DH25"/>
    <mergeCell ref="DI25:DJ25"/>
    <mergeCell ref="DK25:DL25"/>
    <mergeCell ref="DM25:DN25"/>
    <mergeCell ref="DO25:DP25"/>
    <mergeCell ref="DQ25:DR25"/>
    <mergeCell ref="DS25:DT25"/>
    <mergeCell ref="DU25:DV25"/>
    <mergeCell ref="DW25:DX25"/>
    <mergeCell ref="DY25:DZ25"/>
    <mergeCell ref="EY25:EZ25"/>
    <mergeCell ref="FA25:FB25"/>
    <mergeCell ref="EE25:EF25"/>
    <mergeCell ref="EG25:EH25"/>
    <mergeCell ref="EI25:EJ25"/>
    <mergeCell ref="EK25:EL25"/>
    <mergeCell ref="EM25:EN25"/>
    <mergeCell ref="EO25:EP25"/>
    <mergeCell ref="FO25:FP25"/>
    <mergeCell ref="FQ25:FR25"/>
    <mergeCell ref="EQ25:ER25"/>
    <mergeCell ref="ES25:ET25"/>
    <mergeCell ref="EU25:EV25"/>
    <mergeCell ref="EW25:EX25"/>
    <mergeCell ref="FC25:FD25"/>
    <mergeCell ref="FE25:FF25"/>
    <mergeCell ref="FG25:FH25"/>
    <mergeCell ref="FI25:FJ25"/>
    <mergeCell ref="FK25:FL25"/>
    <mergeCell ref="FM25:FN25"/>
    <mergeCell ref="GU25:GV25"/>
    <mergeCell ref="GW25:GX25"/>
    <mergeCell ref="GA25:GB25"/>
    <mergeCell ref="GC25:GD25"/>
    <mergeCell ref="GE25:GF25"/>
    <mergeCell ref="GG25:GH25"/>
    <mergeCell ref="GI25:GJ25"/>
    <mergeCell ref="GK25:GL25"/>
    <mergeCell ref="GM25:GN25"/>
    <mergeCell ref="GO25:GP25"/>
    <mergeCell ref="GQ25:GR25"/>
    <mergeCell ref="GS25:GT25"/>
    <mergeCell ref="FS25:FT25"/>
    <mergeCell ref="FU25:FV25"/>
    <mergeCell ref="FW25:FX25"/>
    <mergeCell ref="FY25:FZ25"/>
    <mergeCell ref="GY25:GZ25"/>
    <mergeCell ref="HA25:HB25"/>
    <mergeCell ref="HO25:HP25"/>
    <mergeCell ref="HQ25:HR25"/>
    <mergeCell ref="HC25:HD25"/>
    <mergeCell ref="HE25:HF25"/>
    <mergeCell ref="HG25:HH25"/>
    <mergeCell ref="HI25:HJ25"/>
    <mergeCell ref="IC25:ID25"/>
    <mergeCell ref="IE25:IF25"/>
    <mergeCell ref="IG25:IH25"/>
    <mergeCell ref="IU25:IV25"/>
    <mergeCell ref="II25:IJ25"/>
    <mergeCell ref="IK25:IL25"/>
    <mergeCell ref="IM25:IN25"/>
    <mergeCell ref="IO25:IP25"/>
    <mergeCell ref="L16:L20"/>
    <mergeCell ref="IQ25:IR25"/>
    <mergeCell ref="IS25:IT25"/>
    <mergeCell ref="HS25:HT25"/>
    <mergeCell ref="HU25:HV25"/>
    <mergeCell ref="HW25:HX25"/>
    <mergeCell ref="HY25:HZ25"/>
    <mergeCell ref="HK25:HL25"/>
    <mergeCell ref="HM25:HN25"/>
    <mergeCell ref="IA25:IB25"/>
    <mergeCell ref="E11:E13"/>
    <mergeCell ref="F11:F13"/>
    <mergeCell ref="A11:A13"/>
    <mergeCell ref="B11:B13"/>
    <mergeCell ref="C11:C13"/>
    <mergeCell ref="D11:D13"/>
  </mergeCells>
  <printOptions/>
  <pageMargins left="0.48" right="0.3937007874015748" top="0.7874015748031497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zbg</cp:lastModifiedBy>
  <cp:lastPrinted>2013-11-14T11:59:22Z</cp:lastPrinted>
  <dcterms:created xsi:type="dcterms:W3CDTF">2005-05-23T09:57:53Z</dcterms:created>
  <dcterms:modified xsi:type="dcterms:W3CDTF">2013-11-27T07:59:06Z</dcterms:modified>
  <cp:category/>
  <cp:version/>
  <cp:contentType/>
  <cp:contentStatus/>
</cp:coreProperties>
</file>