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Органициция лет отд, озд и занятости детей и подростков гКанска на 2013-2015г\"/>
    </mc:Choice>
  </mc:AlternateContent>
  <bookViews>
    <workbookView xWindow="360" yWindow="75" windowWidth="11340" windowHeight="6795" tabRatio="732" activeTab="1"/>
  </bookViews>
  <sheets>
    <sheet name="2013 оц эффек озд до 1 март2014" sheetId="24" r:id="rId1"/>
    <sheet name="2013 оздор. до 1 марта 2014  " sheetId="28" r:id="rId2"/>
  </sheets>
  <definedNames>
    <definedName name="_xlnm._FilterDatabase" localSheetId="1" hidden="1">'2013 оздор. до 1 марта 2014  '!$A$19:$M$69</definedName>
    <definedName name="_xlnm.Print_Titles" localSheetId="1">'2013 оздор. до 1 марта 2014  '!$15:$17</definedName>
    <definedName name="_xlnm.Print_Area" localSheetId="1">'2013 оздор. до 1 марта 2014  '!$A$1:$M$80</definedName>
  </definedNames>
  <calcPr calcId="152511"/>
</workbook>
</file>

<file path=xl/calcChain.xml><?xml version="1.0" encoding="utf-8"?>
<calcChain xmlns="http://schemas.openxmlformats.org/spreadsheetml/2006/main">
  <c r="K71" i="28" l="1"/>
  <c r="L71" i="28" s="1"/>
  <c r="L72" i="28" s="1"/>
  <c r="L70" i="28" s="1"/>
  <c r="J72" i="28"/>
  <c r="J70" i="28" s="1"/>
  <c r="I72" i="28"/>
  <c r="I70" i="28" s="1"/>
  <c r="H72" i="28"/>
  <c r="H70" i="28" s="1"/>
  <c r="G72" i="28"/>
  <c r="G70" i="28" s="1"/>
  <c r="L73" i="28"/>
  <c r="K31" i="28"/>
  <c r="L31" i="28" s="1"/>
  <c r="L32" i="28" s="1"/>
  <c r="K32" i="28"/>
  <c r="K36" i="28"/>
  <c r="K37" i="28" s="1"/>
  <c r="K40" i="28"/>
  <c r="K41" i="28"/>
  <c r="K27" i="24"/>
  <c r="I32" i="28"/>
  <c r="I37" i="28"/>
  <c r="I41" i="28"/>
  <c r="J32" i="28"/>
  <c r="J37" i="28"/>
  <c r="J41" i="28"/>
  <c r="G51" i="28"/>
  <c r="I51" i="28"/>
  <c r="J51" i="28"/>
  <c r="K51" i="28"/>
  <c r="L49" i="28"/>
  <c r="L50" i="28"/>
  <c r="H51" i="28"/>
  <c r="H35" i="28"/>
  <c r="H37" i="28"/>
  <c r="H39" i="28"/>
  <c r="H41" i="28"/>
  <c r="H43" i="28"/>
  <c r="H45" i="28"/>
  <c r="H47" i="28"/>
  <c r="G35" i="28"/>
  <c r="G37" i="28"/>
  <c r="G39" i="28"/>
  <c r="G41" i="28"/>
  <c r="G43" i="28"/>
  <c r="G45" i="28"/>
  <c r="G46" i="28"/>
  <c r="G47" i="28" s="1"/>
  <c r="H20" i="28"/>
  <c r="H18" i="28" s="1"/>
  <c r="H22" i="28"/>
  <c r="H24" i="28"/>
  <c r="H26" i="28"/>
  <c r="H28" i="28"/>
  <c r="H30" i="28"/>
  <c r="H32" i="28"/>
  <c r="I35" i="28"/>
  <c r="I39" i="28"/>
  <c r="I33" i="28" s="1"/>
  <c r="I43" i="28"/>
  <c r="I45" i="28"/>
  <c r="I47" i="28"/>
  <c r="J35" i="28"/>
  <c r="J39" i="28"/>
  <c r="J43" i="28"/>
  <c r="J45" i="28"/>
  <c r="J47" i="28"/>
  <c r="K34" i="28"/>
  <c r="L34" i="28" s="1"/>
  <c r="L35" i="28" s="1"/>
  <c r="K35" i="28"/>
  <c r="K38" i="28"/>
  <c r="K39" i="28" s="1"/>
  <c r="K42" i="28"/>
  <c r="K43" i="28"/>
  <c r="K44" i="28"/>
  <c r="L44" i="28" s="1"/>
  <c r="L45" i="28" s="1"/>
  <c r="K45" i="28"/>
  <c r="K47" i="28"/>
  <c r="H61" i="28"/>
  <c r="H63" i="28"/>
  <c r="H65" i="28"/>
  <c r="H67" i="28"/>
  <c r="H69" i="28"/>
  <c r="G61" i="28"/>
  <c r="G59" i="28"/>
  <c r="G63" i="28"/>
  <c r="G65" i="28"/>
  <c r="G67" i="28"/>
  <c r="G69" i="28"/>
  <c r="G20" i="28"/>
  <c r="G22" i="28"/>
  <c r="G24" i="28"/>
  <c r="G26" i="28"/>
  <c r="G18" i="28" s="1"/>
  <c r="G28" i="28"/>
  <c r="G29" i="28"/>
  <c r="G30" i="28"/>
  <c r="G32" i="28"/>
  <c r="L36" i="28"/>
  <c r="L37" i="28" s="1"/>
  <c r="L38" i="28"/>
  <c r="L39" i="28"/>
  <c r="L42" i="28"/>
  <c r="L43" i="28" s="1"/>
  <c r="L46" i="28"/>
  <c r="L47" i="28" s="1"/>
  <c r="L48" i="28" s="1"/>
  <c r="H18" i="24"/>
  <c r="H19" i="24"/>
  <c r="H20" i="24"/>
  <c r="H21" i="24"/>
  <c r="H22" i="24"/>
  <c r="H23" i="24"/>
  <c r="H24" i="24"/>
  <c r="H26" i="24"/>
  <c r="H17" i="24"/>
  <c r="C26" i="24"/>
  <c r="C24" i="24"/>
  <c r="C23" i="24"/>
  <c r="C20" i="24"/>
  <c r="C17" i="24"/>
  <c r="I61" i="28"/>
  <c r="I63" i="28"/>
  <c r="I65" i="28"/>
  <c r="I67" i="28"/>
  <c r="I69" i="28"/>
  <c r="I20" i="28"/>
  <c r="I22" i="28"/>
  <c r="I24" i="28"/>
  <c r="I26" i="28"/>
  <c r="I28" i="28"/>
  <c r="I30" i="28"/>
  <c r="J61" i="28"/>
  <c r="J63" i="28"/>
  <c r="J65" i="28"/>
  <c r="J67" i="28"/>
  <c r="J69" i="28"/>
  <c r="J20" i="28"/>
  <c r="J22" i="28"/>
  <c r="J24" i="28"/>
  <c r="J26" i="28"/>
  <c r="J28" i="28"/>
  <c r="J30" i="28"/>
  <c r="K60" i="28"/>
  <c r="K61" i="28"/>
  <c r="K62" i="28"/>
  <c r="L62" i="28" s="1"/>
  <c r="L63" i="28" s="1"/>
  <c r="K64" i="28"/>
  <c r="L64" i="28" s="1"/>
  <c r="L65" i="28" s="1"/>
  <c r="K65" i="28"/>
  <c r="K66" i="28"/>
  <c r="K67" i="28" s="1"/>
  <c r="K68" i="28"/>
  <c r="K69" i="28" s="1"/>
  <c r="K19" i="28"/>
  <c r="K20" i="28" s="1"/>
  <c r="K21" i="28"/>
  <c r="L21" i="28" s="1"/>
  <c r="L22" i="28" s="1"/>
  <c r="K23" i="28"/>
  <c r="K24" i="28" s="1"/>
  <c r="K25" i="28"/>
  <c r="K26" i="28"/>
  <c r="K27" i="28"/>
  <c r="K28" i="28" s="1"/>
  <c r="K29" i="28"/>
  <c r="K30" i="28"/>
  <c r="L60" i="28"/>
  <c r="L61" i="28" s="1"/>
  <c r="L40" i="28"/>
  <c r="L41" i="28" s="1"/>
  <c r="L19" i="28"/>
  <c r="L20" i="28" s="1"/>
  <c r="L23" i="28"/>
  <c r="L24" i="28" s="1"/>
  <c r="L25" i="28"/>
  <c r="L26" i="28"/>
  <c r="L27" i="28"/>
  <c r="L28" i="28" s="1"/>
  <c r="L29" i="28"/>
  <c r="L30" i="28"/>
  <c r="M65" i="28"/>
  <c r="K57" i="28"/>
  <c r="K58" i="28" s="1"/>
  <c r="K53" i="28"/>
  <c r="L53" i="28" s="1"/>
  <c r="L54" i="28" s="1"/>
  <c r="C21" i="24"/>
  <c r="C22" i="24"/>
  <c r="C19" i="24"/>
  <c r="C18" i="24"/>
  <c r="I54" i="28"/>
  <c r="I52" i="28" s="1"/>
  <c r="I56" i="28"/>
  <c r="I58" i="28"/>
  <c r="K54" i="28"/>
  <c r="K56" i="28"/>
  <c r="J54" i="28"/>
  <c r="J52" i="28" s="1"/>
  <c r="J56" i="28"/>
  <c r="J58" i="28"/>
  <c r="H54" i="28"/>
  <c r="H52" i="28" s="1"/>
  <c r="H56" i="28"/>
  <c r="H58" i="28"/>
  <c r="G54" i="28"/>
  <c r="G56" i="28"/>
  <c r="G58" i="28"/>
  <c r="L55" i="28"/>
  <c r="L56" i="28"/>
  <c r="K72" i="28"/>
  <c r="K70" i="28"/>
  <c r="G52" i="28" l="1"/>
  <c r="J59" i="28"/>
  <c r="L66" i="28"/>
  <c r="L67" i="28" s="1"/>
  <c r="L57" i="28"/>
  <c r="L58" i="28" s="1"/>
  <c r="L52" i="28" s="1"/>
  <c r="K22" i="28"/>
  <c r="K18" i="28" s="1"/>
  <c r="K63" i="28"/>
  <c r="K59" i="28" s="1"/>
  <c r="J18" i="28"/>
  <c r="J73" i="28" s="1"/>
  <c r="L51" i="28"/>
  <c r="J33" i="28"/>
  <c r="H33" i="28"/>
  <c r="H73" i="28" s="1"/>
  <c r="K52" i="28"/>
  <c r="I59" i="28"/>
  <c r="I73" i="28" s="1"/>
  <c r="L68" i="28"/>
  <c r="L69" i="28" s="1"/>
  <c r="H59" i="28"/>
  <c r="K33" i="28"/>
  <c r="I18" i="28"/>
  <c r="G33" i="28"/>
  <c r="G73" i="28"/>
  <c r="L59" i="28"/>
  <c r="L18" i="28"/>
  <c r="L33" i="28"/>
  <c r="K73" i="28" l="1"/>
</calcChain>
</file>

<file path=xl/sharedStrings.xml><?xml version="1.0" encoding="utf-8"?>
<sst xmlns="http://schemas.openxmlformats.org/spreadsheetml/2006/main" count="201" uniqueCount="148">
  <si>
    <t xml:space="preserve">  Софинансирование субсидии бюджетам муниципальных образований красноярского края  на приобретение оборудования для организации стационарных палаточных лагерей</t>
  </si>
  <si>
    <t>20 детей получили навыки менеджмента по организации выставочной деятельности</t>
  </si>
  <si>
    <t xml:space="preserve"> 30 детей получили навыки работы в сфере СМИ</t>
  </si>
  <si>
    <t>20 детей получили умение моделировать  и организовывать содержательный досуг-проведение массовых мероприятий</t>
  </si>
  <si>
    <t>60 детейприобрели навыки организации летнего досуга</t>
  </si>
  <si>
    <t>20 детей приобрели знания в декоративно-прикладном искусстве</t>
  </si>
  <si>
    <t>проведены концерты для отдыхающих детей в лагерях с дневным пребыванием и оздоровительных лагерях</t>
  </si>
  <si>
    <t>практическая реализация знаний озеленения территории обучено 30 детей</t>
  </si>
  <si>
    <t>привлечено 30 детей к в образовательную деятельность в природных условиях</t>
  </si>
  <si>
    <t>обучено 20 детей  защита проектов по озеленению интерьеров</t>
  </si>
  <si>
    <t>ИТОГО:</t>
  </si>
  <si>
    <t>Код бюджетной классификации</t>
  </si>
  <si>
    <t>Приложение к Порядку проведения и критериям оценки эффективности реализации долгосрочных городских целевых программ</t>
  </si>
  <si>
    <t xml:space="preserve">ИНФОРМАЦИЯ                                                                                                                                                                                                                                                     </t>
  </si>
  <si>
    <t>МКУ "Управление образования администрации г.Канска"</t>
  </si>
  <si>
    <t>Наименование показателей результативности (целевых индикаторов)</t>
  </si>
  <si>
    <t>Единица измерения</t>
  </si>
  <si>
    <t>Ожидаемые конечные результаты, предусмотренные программой всего, в том числе по годам реализации</t>
  </si>
  <si>
    <t>Фактически достигнутые конечные результаты всего, в том числе по годам реализации</t>
  </si>
  <si>
    <t>Оценка в баллах</t>
  </si>
  <si>
    <t>чел.</t>
  </si>
  <si>
    <t>-</t>
  </si>
  <si>
    <t>Оценка эффективности целевой программы</t>
  </si>
  <si>
    <t>Вывод об эффективности за весь период реализации целевой программы</t>
  </si>
  <si>
    <t>тел. 3-57-25</t>
  </si>
  <si>
    <t>Количество интенсивных школ, краткосрочные курсы</t>
  </si>
  <si>
    <t>Доля детей в летних лагерях с дневным пребыванием детей от общего числа школьников</t>
  </si>
  <si>
    <t>%</t>
  </si>
  <si>
    <t>шт</t>
  </si>
  <si>
    <t>МКУ "УО администрации г. Канска", МБОУ ДОД СЮН</t>
  </si>
  <si>
    <t>МКУ "УО администрации г. Канска", о.л. "Огонек"</t>
  </si>
  <si>
    <t>Софинансирование организации отдыха, оздоровления и занятости детей в муниципальном загородном оздоровительном лагере "Огонек"</t>
  </si>
  <si>
    <t xml:space="preserve">                                        Приложение 3</t>
  </si>
  <si>
    <t xml:space="preserve">                                               к Порядку</t>
  </si>
  <si>
    <t xml:space="preserve">                                                          разработки, формирования</t>
  </si>
  <si>
    <t xml:space="preserve">                                                                            и реализации долгосрочных</t>
  </si>
  <si>
    <t xml:space="preserve">                                                                                            городских целевых программ</t>
  </si>
  <si>
    <t xml:space="preserve">                ОТЧЕТ ОБ ИСПОЛНЕНИИ ЦЕЛЕВОЙ ПРОГРАММЫ</t>
  </si>
  <si>
    <t>Мероприятия программы</t>
  </si>
  <si>
    <t>Задолженность на начало отчотного периода</t>
  </si>
  <si>
    <t>Утверждено ассигнований постановлением администрации города Канска</t>
  </si>
  <si>
    <t>Задолженность на конец отчетного периода</t>
  </si>
  <si>
    <t>всего</t>
  </si>
  <si>
    <t>в т.ч.на отчетный период</t>
  </si>
  <si>
    <t>профинансировано</t>
  </si>
  <si>
    <t>фактические расходы</t>
  </si>
  <si>
    <t>кассовые расходы</t>
  </si>
  <si>
    <t>3</t>
  </si>
  <si>
    <t>Всего по МОУ ДОД ДДЮТиЭ</t>
  </si>
  <si>
    <t>Спортивный поход в рамках образовательной программы гражданско-патриотической направленности</t>
  </si>
  <si>
    <t>Участие в краевых соревнованиях по туристскому многоборью среди учащихся. Отбор участников в сборную команду края</t>
  </si>
  <si>
    <t>Спортивный водный поход по р. Кан в рамках образовательных программ по спортивно-туристской направленности</t>
  </si>
  <si>
    <t>Спортивный горный поход по Саянам в рамках образовательных программ по спортивно-туристской направленности</t>
  </si>
  <si>
    <t>Всего по МОУ ДОД ДДТ</t>
  </si>
  <si>
    <t>Интенсивная школа "Удивительное рядом"</t>
  </si>
  <si>
    <t>Интенсивная школа "Лидеры на вырост"</t>
  </si>
  <si>
    <t>Интенсивная школа юных менеджеров</t>
  </si>
  <si>
    <t>Интенсивная школа "Ключ на старт"</t>
  </si>
  <si>
    <t>Творческий проект "Цветик-Семицветик"</t>
  </si>
  <si>
    <t>Летняя оздоровительная площадка в рамках реализации программы "Зернышко"</t>
  </si>
  <si>
    <t>Концертная деятельность: Рождественский концерт, концерт "Здравствуй лето", концерт "Веселые каникулы"</t>
  </si>
  <si>
    <t>Организация оздоровления детей и подростков на базе оздоровительного лагеря "Огонек"</t>
  </si>
  <si>
    <t>Всего по МОУ ДОД СЮН</t>
  </si>
  <si>
    <t>Интенсивная школа "Ландшафтный дизайн"</t>
  </si>
  <si>
    <t>Многодневный поход "Туристическими тропами" в рамках реализации программы "Эколог-исследователь"</t>
  </si>
  <si>
    <t>Интенсивная школа "Радуга света"</t>
  </si>
  <si>
    <t>Всего по МОУ ДОД ЦТТ</t>
  </si>
  <si>
    <t>ИТОГО  ПО ПРОГРАММЕ</t>
  </si>
  <si>
    <t>Организация палаточного лагеря на спортивно-туристической базе "Чайка"</t>
  </si>
  <si>
    <t>привлечено 60 детей для развития инженерного мышления детей,приобщение к решению энергетических проблем</t>
  </si>
  <si>
    <t>МКУ "УО администрации г. Канска", МБОУ ДОД ЦДТТ</t>
  </si>
  <si>
    <t>МКУ "УО администрации г. Канска", МБОУ ДОД ДДЮТиЭ</t>
  </si>
  <si>
    <t>МКУ "УО администрации г. Канска", МБОУ ДОД ДДТ</t>
  </si>
  <si>
    <t>обучено 30 детей декоративноприкладному творчеству,с использованием разнообразной техники и технологии</t>
  </si>
  <si>
    <t>Главный распорядитель,распорядитель  бюджетных средств</t>
  </si>
  <si>
    <t xml:space="preserve">Отчетный период </t>
  </si>
  <si>
    <t>Результат от реализованных программных мероприятий ( количественные и (или) качественные показатели)</t>
  </si>
  <si>
    <t>906.0707 7950217 022 ст.241</t>
  </si>
  <si>
    <t>906.0707 7950219 022 ст.241</t>
  </si>
  <si>
    <t>Данная программа эффективна , есть целесообразность в разработке программы на следующий год.</t>
  </si>
  <si>
    <t xml:space="preserve">ОБ ОЦЕНКЕ ЭФФЕКТИВНОСТИ РЕАЛИЗАЦИИ ДОЛГОСРОЧНОЙ ГОРОДСКОЙ ЦЕЛЕВОЙ ПРОГРАММЫ </t>
  </si>
  <si>
    <t xml:space="preserve"> "Организация летнего отдыха, оздоровления и занятости детей и подростковгорода Канска" на 2013-2015 годы</t>
  </si>
  <si>
    <t>за 2013 год.</t>
  </si>
  <si>
    <t xml:space="preserve"> ДГЦП  «Организация летнего отдыха, оздоровления и занятости детей и подростков города  Канска» на 2013 – 2015 годы</t>
  </si>
  <si>
    <t>за   2013г.</t>
  </si>
  <si>
    <t>привлечено20 детей к активному отдыху Обучены на практике к нестандартным ситуациям.</t>
  </si>
  <si>
    <t>32 ребенка приняли участие в краевых мероприятиях по туристскому многоборью</t>
  </si>
  <si>
    <t>30 воспитанников повысили мастерство,уровень знаний по образовательным програпммам,расширили кругозор</t>
  </si>
  <si>
    <t xml:space="preserve">    Тренировочный поход в рамках образовательной программы по спортивному ориентированию</t>
  </si>
  <si>
    <t>20 воспитанников повысили мастерство,уровень знаний по образовательным програпммам,расширили кругозор</t>
  </si>
  <si>
    <t>13 воспитанников повысили уровень знаний  в спортивных,экскурсионных,туристских направлениях</t>
  </si>
  <si>
    <t>220 подростков вовлечены в образовательную деятельность в природных условиях</t>
  </si>
  <si>
    <t>Летние образовательные сборы</t>
  </si>
  <si>
    <t>.906 0707 7950241 019 ст.241</t>
  </si>
  <si>
    <r>
      <t>Изменение программы</t>
    </r>
    <r>
      <rPr>
        <sz val="12"/>
        <rFont val="Times New Roman"/>
        <family val="1"/>
        <charset val="204"/>
      </rPr>
      <t xml:space="preserve">: Постановление №765 от 13.06.2013г.,  Постановление № 1502 от 23.10.2013г. Постановление № 1834 от 19.12.2013г, Постановление № 1926 от 30.12.2013г.    </t>
    </r>
  </si>
  <si>
    <r>
      <t>Утверждение программы</t>
    </r>
    <r>
      <rPr>
        <sz val="12"/>
        <rFont val="Times New Roman"/>
        <family val="1"/>
        <charset val="204"/>
      </rPr>
      <t>:  Постановление №2009 от 29.12.2012г.,</t>
    </r>
  </si>
  <si>
    <r>
      <t>Разработчик программы:</t>
    </r>
    <r>
      <rPr>
        <sz val="12"/>
        <rFont val="Times New Roman"/>
        <family val="1"/>
        <charset val="204"/>
      </rPr>
      <t xml:space="preserve"> Муниципальное казенное учреждение «Управление образования администрации города Канска</t>
    </r>
  </si>
  <si>
    <r>
      <t xml:space="preserve">Заказчик программы: </t>
    </r>
    <r>
      <rPr>
        <sz val="12"/>
        <rFont val="Times New Roman"/>
        <family val="1"/>
        <charset val="204"/>
      </rPr>
      <t>Администрация города Канска</t>
    </r>
  </si>
  <si>
    <r>
      <t>Период реализации программы</t>
    </r>
    <r>
      <rPr>
        <sz val="12"/>
        <rFont val="Times New Roman"/>
        <family val="1"/>
        <charset val="204"/>
      </rPr>
      <t>: 2013-2015г.</t>
    </r>
  </si>
  <si>
    <t>Образовательные экспедиции</t>
  </si>
  <si>
    <t>Спортивные водные походы</t>
  </si>
  <si>
    <t xml:space="preserve"> Учебно-тренировочные сборы по техническим видам спорта  (тренировочные полеты, запуски моделей)                                                 - по авиамоделизму -по судомоделизму                </t>
  </si>
  <si>
    <t>Походы выходного дня, фото видео экспедиции</t>
  </si>
  <si>
    <t>906.0707 7950242 019 ст.241</t>
  </si>
  <si>
    <t>906.0707 7950243  019 ст.241</t>
  </si>
  <si>
    <t>906.0707 7950244 019 ст.241</t>
  </si>
  <si>
    <t>906.0707 7950245 019 ст.241</t>
  </si>
  <si>
    <t>привлечено 20 школьников разных категорий в сферу творческой,спортвной и социальной активности</t>
  </si>
  <si>
    <t>30 участников получили знания по технической эксплуатации и правила судовождения маломерных гребных судов на малых реках</t>
  </si>
  <si>
    <t>подготовлено 20 участников к краевым соревнованиям по техническим видаи спорта</t>
  </si>
  <si>
    <t>45 участников приобрели опыт в фото и ведеосъемках</t>
  </si>
  <si>
    <t>Исполнитель: Рахманова Т.Н ,Серезитинова Е.В Тел. 3-57-25</t>
  </si>
  <si>
    <t>906.0707 7950201 019 ст.241</t>
  </si>
  <si>
    <t>906.0707 7950215 019 ст.241</t>
  </si>
  <si>
    <t>906.0707 7950216 019 ст.241</t>
  </si>
  <si>
    <t>906.0707 7950218 019 ст.241</t>
  </si>
  <si>
    <t>906.0707 7950240 019 ст.241</t>
  </si>
  <si>
    <t>906.0707 7950248 019 ст.241</t>
  </si>
  <si>
    <t>906.0707 7950205 019 ст.241</t>
  </si>
  <si>
    <t>906.0707 7950202 019 ст.241</t>
  </si>
  <si>
    <t>906.0707 7950220 019 ст.241</t>
  </si>
  <si>
    <t>906.0707 7950226 019 ст.241</t>
  </si>
  <si>
    <t>906.0707 7950222 019 ст.241</t>
  </si>
  <si>
    <t>906.0707 7950223 019 ст.241</t>
  </si>
  <si>
    <t>906.0707 7950233 019 ст.241</t>
  </si>
  <si>
    <t>906.0707 7950239 019 ст.241</t>
  </si>
  <si>
    <t>906.0707 7950210 019 ст.241</t>
  </si>
  <si>
    <t>906.0707 7950211 019 ст.241</t>
  </si>
  <si>
    <t>906.0707 7950213 019 ст.241</t>
  </si>
  <si>
    <t>Доля детей охваченных организованным каникулярным отдыхом, оздоровлением от общего числа школьников</t>
  </si>
  <si>
    <t>Количество детей, занятых  на базе детско-юношеской туристической базы «Чайка»</t>
  </si>
  <si>
    <t>Доля занятых подростков состоящих на учете в органах внутренних дел, находящихся в социально опасном положении</t>
  </si>
  <si>
    <t>Количество детей занятых в многодневных походах, сплавах</t>
  </si>
  <si>
    <t>Количество детей занятых в образовательных экспедициях, учебно-тренировочных сборах по техническим видам спорта</t>
  </si>
  <si>
    <t xml:space="preserve">Количество молодых людей, вовлеченных  в мероприятия городского  проекта         </t>
  </si>
  <si>
    <t xml:space="preserve">"Городская биржа"                           </t>
  </si>
  <si>
    <t>Количество созданных временных рабочих мест для организации трудоустройства несовершеннолетних граждан.</t>
  </si>
  <si>
    <t>Исполнитель Е.В.Серезитинова,Т.Н.Рахманова</t>
  </si>
  <si>
    <t>372 ребенка различных социальных групп населения, получили полноценный отдых</t>
  </si>
  <si>
    <t>Начальник МКУ Управления образования администрации города Канска</t>
  </si>
  <si>
    <t>906.0707 7950247 019 ст.241</t>
  </si>
  <si>
    <t>А.П. Панов</t>
  </si>
  <si>
    <t>Начальник МКУ "УО администрации г.Канска"</t>
  </si>
  <si>
    <t>Всего по МБУ ММЦ</t>
  </si>
  <si>
    <t xml:space="preserve">Городской проект «Молодежная биржа труда»       </t>
  </si>
  <si>
    <t xml:space="preserve">Отдел ФКСТиМП </t>
  </si>
  <si>
    <t xml:space="preserve">911.0707 7950225 019 ст.241 </t>
  </si>
  <si>
    <t>177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</si>
</sst>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5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18" applyFont="1"/>
    <xf numFmtId="0" fontId="1" fillId="0" borderId="0" xfId="18" applyFont="1"/>
    <xf numFmtId="0" fontId="1" fillId="0" borderId="10" xfId="18" applyFont="1" applyBorder="1" applyAlignment="1">
      <alignment horizontal="center"/>
    </xf>
    <xf numFmtId="0" fontId="6" fillId="0" borderId="11" xfId="18" applyFont="1" applyBorder="1" applyAlignment="1">
      <alignment horizontal="center"/>
    </xf>
    <xf numFmtId="0" fontId="6" fillId="0" borderId="10" xfId="18" applyFont="1" applyBorder="1" applyAlignment="1">
      <alignment horizontal="center"/>
    </xf>
    <xf numFmtId="0" fontId="6" fillId="0" borderId="12" xfId="18" applyFont="1" applyBorder="1" applyAlignment="1">
      <alignment horizontal="center"/>
    </xf>
    <xf numFmtId="0" fontId="6" fillId="0" borderId="0" xfId="18" applyFont="1"/>
    <xf numFmtId="0" fontId="4" fillId="0" borderId="10" xfId="18" applyFont="1" applyBorder="1" applyAlignment="1">
      <alignment horizontal="center" vertical="center"/>
    </xf>
    <xf numFmtId="0" fontId="4" fillId="0" borderId="12" xfId="18" applyFont="1" applyBorder="1" applyAlignment="1">
      <alignment horizontal="center" vertical="center"/>
    </xf>
    <xf numFmtId="0" fontId="1" fillId="0" borderId="13" xfId="18" applyFont="1" applyBorder="1" applyAlignment="1">
      <alignment wrapText="1"/>
    </xf>
    <xf numFmtId="0" fontId="1" fillId="0" borderId="0" xfId="18" applyFont="1" applyAlignment="1">
      <alignment wrapText="1"/>
    </xf>
    <xf numFmtId="0" fontId="7" fillId="0" borderId="0" xfId="18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4" fontId="3" fillId="15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16" borderId="10" xfId="0" applyFont="1" applyFill="1" applyBorder="1" applyAlignment="1">
      <alignment horizontal="center" vertical="center" wrapText="1"/>
    </xf>
    <xf numFmtId="4" fontId="2" fillId="16" borderId="10" xfId="0" applyNumberFormat="1" applyFont="1" applyFill="1" applyBorder="1" applyAlignment="1">
      <alignment horizontal="center" vertical="center" wrapText="1"/>
    </xf>
    <xf numFmtId="4" fontId="2" fillId="16" borderId="10" xfId="0" applyNumberFormat="1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vertical="center"/>
    </xf>
    <xf numFmtId="0" fontId="2" fillId="16" borderId="0" xfId="0" applyFont="1" applyFill="1" applyAlignment="1">
      <alignment vertical="center"/>
    </xf>
    <xf numFmtId="49" fontId="2" fillId="16" borderId="10" xfId="0" applyNumberFormat="1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4" fontId="3" fillId="17" borderId="10" xfId="0" applyNumberFormat="1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4" fontId="2" fillId="16" borderId="14" xfId="0" applyNumberFormat="1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vertical="center"/>
    </xf>
    <xf numFmtId="0" fontId="2" fillId="16" borderId="0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49" fontId="2" fillId="16" borderId="15" xfId="0" applyNumberFormat="1" applyFont="1" applyFill="1" applyBorder="1" applyAlignment="1">
      <alignment horizontal="center" vertical="center" wrapText="1"/>
    </xf>
    <xf numFmtId="4" fontId="2" fillId="16" borderId="15" xfId="0" applyNumberFormat="1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vertical="center"/>
    </xf>
    <xf numFmtId="4" fontId="3" fillId="17" borderId="10" xfId="0" applyNumberFormat="1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 wrapText="1"/>
    </xf>
    <xf numFmtId="49" fontId="2" fillId="16" borderId="0" xfId="0" applyNumberFormat="1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3" fillId="16" borderId="0" xfId="0" applyFont="1" applyFill="1" applyBorder="1" applyAlignment="1">
      <alignment horizontal="center"/>
    </xf>
    <xf numFmtId="4" fontId="2" fillId="16" borderId="0" xfId="0" applyNumberFormat="1" applyFont="1" applyFill="1" applyBorder="1" applyAlignment="1">
      <alignment horizontal="center" vertical="center"/>
    </xf>
    <xf numFmtId="0" fontId="8" fillId="16" borderId="0" xfId="0" applyFont="1" applyFill="1" applyAlignment="1">
      <alignment horizontal="left"/>
    </xf>
    <xf numFmtId="0" fontId="8" fillId="16" borderId="0" xfId="0" applyFont="1" applyFill="1" applyAlignment="1">
      <alignment horizontal="right"/>
    </xf>
    <xf numFmtId="0" fontId="8" fillId="16" borderId="0" xfId="0" applyFont="1" applyFill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16" borderId="0" xfId="0" applyFont="1" applyFill="1" applyAlignment="1">
      <alignment horizontal="left" wrapText="1"/>
    </xf>
    <xf numFmtId="49" fontId="8" fillId="16" borderId="0" xfId="0" applyNumberFormat="1" applyFont="1" applyFill="1" applyAlignment="1">
      <alignment horizontal="left"/>
    </xf>
    <xf numFmtId="4" fontId="8" fillId="16" borderId="0" xfId="0" applyNumberFormat="1" applyFont="1" applyFill="1" applyAlignment="1">
      <alignment horizontal="center" vertical="center"/>
    </xf>
    <xf numFmtId="49" fontId="8" fillId="16" borderId="0" xfId="0" applyNumberFormat="1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16" borderId="0" xfId="0" applyFont="1" applyFill="1" applyAlignment="1">
      <alignment horizontal="center" wrapText="1"/>
    </xf>
    <xf numFmtId="49" fontId="2" fillId="16" borderId="0" xfId="0" applyNumberFormat="1" applyFont="1" applyFill="1" applyAlignment="1">
      <alignment horizontal="center"/>
    </xf>
    <xf numFmtId="4" fontId="2" fillId="16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9" fontId="2" fillId="16" borderId="14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" fillId="0" borderId="10" xfId="18" applyFont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/>
    </xf>
    <xf numFmtId="0" fontId="4" fillId="0" borderId="0" xfId="18" applyFont="1" applyAlignment="1">
      <alignment wrapText="1"/>
    </xf>
    <xf numFmtId="0" fontId="1" fillId="0" borderId="0" xfId="18" applyFont="1" applyAlignment="1">
      <alignment vertical="center" wrapText="1"/>
    </xf>
    <xf numFmtId="4" fontId="2" fillId="17" borderId="10" xfId="0" applyNumberFormat="1" applyFont="1" applyFill="1" applyBorder="1" applyAlignment="1">
      <alignment horizontal="center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1" fillId="0" borderId="0" xfId="18" applyFont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16" borderId="10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left" wrapText="1"/>
    </xf>
    <xf numFmtId="0" fontId="26" fillId="0" borderId="18" xfId="0" applyFont="1" applyBorder="1" applyAlignment="1">
      <alignment horizontal="left" wrapText="1"/>
    </xf>
    <xf numFmtId="0" fontId="4" fillId="0" borderId="14" xfId="18" applyFont="1" applyBorder="1" applyAlignment="1">
      <alignment horizontal="center" vertical="center"/>
    </xf>
    <xf numFmtId="0" fontId="4" fillId="0" borderId="15" xfId="18" applyFont="1" applyBorder="1" applyAlignment="1">
      <alignment horizontal="center" vertical="center"/>
    </xf>
    <xf numFmtId="0" fontId="26" fillId="0" borderId="19" xfId="0" applyFont="1" applyBorder="1" applyAlignment="1">
      <alignment vertical="top" wrapText="1"/>
    </xf>
    <xf numFmtId="0" fontId="1" fillId="0" borderId="20" xfId="18" applyFont="1" applyBorder="1" applyAlignment="1">
      <alignment wrapText="1"/>
    </xf>
    <xf numFmtId="0" fontId="1" fillId="0" borderId="21" xfId="18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top" wrapText="1"/>
    </xf>
    <xf numFmtId="0" fontId="4" fillId="0" borderId="22" xfId="18" applyFont="1" applyBorder="1" applyAlignment="1">
      <alignment horizontal="center" vertical="center"/>
    </xf>
    <xf numFmtId="0" fontId="4" fillId="0" borderId="15" xfId="18" applyFont="1" applyFill="1" applyBorder="1" applyAlignment="1">
      <alignment horizontal="center" vertical="center"/>
    </xf>
    <xf numFmtId="0" fontId="4" fillId="0" borderId="23" xfId="18" applyFont="1" applyBorder="1" applyAlignment="1">
      <alignment horizontal="center" vertical="center"/>
    </xf>
    <xf numFmtId="0" fontId="4" fillId="0" borderId="24" xfId="18" applyFont="1" applyFill="1" applyBorder="1" applyAlignment="1">
      <alignment horizontal="center" vertical="center"/>
    </xf>
    <xf numFmtId="0" fontId="4" fillId="0" borderId="25" xfId="18" applyFont="1" applyFill="1" applyBorder="1" applyAlignment="1">
      <alignment horizontal="center" vertical="center"/>
    </xf>
    <xf numFmtId="0" fontId="1" fillId="0" borderId="0" xfId="18" applyFont="1" applyAlignment="1"/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vertical="center" wrapText="1"/>
    </xf>
    <xf numFmtId="0" fontId="1" fillId="0" borderId="0" xfId="18" applyFont="1" applyAlignment="1">
      <alignment horizontal="center" vertical="center" wrapText="1"/>
    </xf>
    <xf numFmtId="0" fontId="4" fillId="0" borderId="15" xfId="18" applyFont="1" applyBorder="1" applyAlignment="1">
      <alignment horizontal="center"/>
    </xf>
    <xf numFmtId="0" fontId="4" fillId="0" borderId="29" xfId="18" applyFont="1" applyBorder="1" applyAlignment="1">
      <alignment horizontal="left"/>
    </xf>
    <xf numFmtId="0" fontId="4" fillId="0" borderId="30" xfId="18" applyFont="1" applyBorder="1" applyAlignment="1">
      <alignment horizontal="left"/>
    </xf>
    <xf numFmtId="0" fontId="4" fillId="0" borderId="31" xfId="18" applyFont="1" applyBorder="1" applyAlignment="1">
      <alignment horizontal="left"/>
    </xf>
    <xf numFmtId="0" fontId="1" fillId="0" borderId="32" xfId="18" applyFont="1" applyBorder="1" applyAlignment="1">
      <alignment horizontal="center" wrapText="1"/>
    </xf>
    <xf numFmtId="0" fontId="1" fillId="0" borderId="33" xfId="18" applyFont="1" applyBorder="1" applyAlignment="1">
      <alignment horizontal="center" wrapText="1"/>
    </xf>
    <xf numFmtId="0" fontId="1" fillId="0" borderId="34" xfId="18" applyFont="1" applyBorder="1" applyAlignment="1">
      <alignment horizontal="center" wrapText="1"/>
    </xf>
    <xf numFmtId="0" fontId="4" fillId="0" borderId="0" xfId="18" applyFont="1" applyAlignment="1">
      <alignment horizontal="left" wrapText="1"/>
    </xf>
    <xf numFmtId="0" fontId="1" fillId="0" borderId="26" xfId="18" applyFont="1" applyBorder="1" applyAlignment="1">
      <alignment horizontal="center" wrapText="1"/>
    </xf>
    <xf numFmtId="0" fontId="1" fillId="0" borderId="11" xfId="18" applyFont="1" applyBorder="1" applyAlignment="1">
      <alignment horizontal="center" wrapText="1"/>
    </xf>
    <xf numFmtId="0" fontId="1" fillId="0" borderId="27" xfId="18" applyFont="1" applyBorder="1" applyAlignment="1">
      <alignment horizontal="center" wrapText="1"/>
    </xf>
    <xf numFmtId="0" fontId="1" fillId="0" borderId="10" xfId="18" applyFont="1" applyBorder="1" applyAlignment="1">
      <alignment horizontal="center" wrapText="1"/>
    </xf>
    <xf numFmtId="0" fontId="1" fillId="0" borderId="0" xfId="18" applyFont="1" applyAlignment="1">
      <alignment horizontal="center"/>
    </xf>
    <xf numFmtId="0" fontId="1" fillId="0" borderId="28" xfId="18" applyFont="1" applyBorder="1" applyAlignment="1">
      <alignment horizontal="center" wrapText="1"/>
    </xf>
    <xf numFmtId="0" fontId="1" fillId="0" borderId="12" xfId="18" applyFont="1" applyBorder="1" applyAlignment="1">
      <alignment horizont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35" xfId="0" applyFont="1" applyFill="1" applyBorder="1" applyAlignment="1">
      <alignment horizontal="center" vertical="center" wrapText="1"/>
    </xf>
    <xf numFmtId="0" fontId="3" fillId="15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horizontal="center" vertical="center" wrapText="1"/>
    </xf>
    <xf numFmtId="0" fontId="2" fillId="17" borderId="35" xfId="0" applyFont="1" applyFill="1" applyBorder="1" applyAlignment="1">
      <alignment horizontal="center" vertical="center" wrapText="1"/>
    </xf>
    <xf numFmtId="0" fontId="2" fillId="17" borderId="36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2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3" fillId="17" borderId="16" xfId="0" applyFont="1" applyFill="1" applyBorder="1" applyAlignment="1">
      <alignment horizontal="center" vertical="center" wrapText="1"/>
    </xf>
    <xf numFmtId="0" fontId="3" fillId="17" borderId="35" xfId="0" applyFont="1" applyFill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16" borderId="0" xfId="0" applyFont="1" applyFill="1" applyAlignment="1">
      <alignment horizontal="left"/>
    </xf>
    <xf numFmtId="0" fontId="2" fillId="16" borderId="0" xfId="0" applyFont="1" applyFill="1" applyAlignment="1">
      <alignment horizontal="center"/>
    </xf>
    <xf numFmtId="0" fontId="8" fillId="16" borderId="0" xfId="0" applyFont="1" applyFill="1" applyAlignment="1">
      <alignment horizontal="left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left"/>
    </xf>
    <xf numFmtId="0" fontId="8" fillId="16" borderId="0" xfId="0" applyFont="1" applyFill="1" applyAlignment="1">
      <alignment horizontal="right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16" borderId="23" xfId="0" applyFont="1" applyFill="1" applyBorder="1" applyAlignment="1">
      <alignment horizontal="center" vertical="center" wrapText="1"/>
    </xf>
    <xf numFmtId="0" fontId="2" fillId="16" borderId="37" xfId="0" applyFont="1" applyFill="1" applyBorder="1" applyAlignment="1">
      <alignment horizontal="center" vertical="center" wrapText="1"/>
    </xf>
    <xf numFmtId="0" fontId="2" fillId="16" borderId="22" xfId="0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оценка эффективности год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L34"/>
  <sheetViews>
    <sheetView topLeftCell="A7" zoomScaleNormal="100" workbookViewId="0">
      <selection activeCell="A30" sqref="A30"/>
    </sheetView>
  </sheetViews>
  <sheetFormatPr defaultRowHeight="15.75"/>
  <cols>
    <col min="1" max="1" width="33.42578125" style="8" customWidth="1"/>
    <col min="2" max="2" width="12" style="8" customWidth="1"/>
    <col min="3" max="3" width="11.28515625" style="8" customWidth="1"/>
    <col min="4" max="4" width="11.140625" style="8" customWidth="1"/>
    <col min="5" max="6" width="11.42578125" style="8" customWidth="1"/>
    <col min="7" max="7" width="11.140625" style="8" customWidth="1"/>
    <col min="8" max="8" width="11.7109375" style="8" customWidth="1"/>
    <col min="9" max="16384" width="9.140625" style="8"/>
  </cols>
  <sheetData>
    <row r="1" spans="1:12" ht="15.75" customHeight="1">
      <c r="I1" s="110" t="s">
        <v>12</v>
      </c>
      <c r="J1" s="110"/>
      <c r="K1" s="110"/>
      <c r="L1" s="76"/>
    </row>
    <row r="2" spans="1:12">
      <c r="I2" s="110"/>
      <c r="J2" s="110"/>
      <c r="K2" s="110"/>
      <c r="L2" s="76"/>
    </row>
    <row r="3" spans="1:12">
      <c r="I3" s="110"/>
      <c r="J3" s="110"/>
      <c r="K3" s="110"/>
      <c r="L3" s="76"/>
    </row>
    <row r="4" spans="1:12" ht="18.75" customHeight="1">
      <c r="I4" s="110"/>
      <c r="J4" s="110"/>
      <c r="K4" s="110"/>
      <c r="L4" s="76"/>
    </row>
    <row r="6" spans="1:12" ht="14.25" customHeight="1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77"/>
    </row>
    <row r="7" spans="1:1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77"/>
    </row>
    <row r="8" spans="1:12">
      <c r="A8" s="102" t="s">
        <v>80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77"/>
    </row>
    <row r="9" spans="1:12">
      <c r="A9" s="115" t="s">
        <v>81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2">
      <c r="D10" s="98" t="s">
        <v>82</v>
      </c>
      <c r="E10" s="98"/>
      <c r="F10" s="98"/>
      <c r="G10" s="98"/>
      <c r="H10" s="98"/>
    </row>
    <row r="12" spans="1:12">
      <c r="A12" s="9" t="s">
        <v>14</v>
      </c>
    </row>
    <row r="13" spans="1:12" ht="16.5" thickBot="1"/>
    <row r="14" spans="1:12" ht="66" customHeight="1">
      <c r="A14" s="111" t="s">
        <v>15</v>
      </c>
      <c r="B14" s="113" t="s">
        <v>16</v>
      </c>
      <c r="C14" s="107" t="s">
        <v>17</v>
      </c>
      <c r="D14" s="108"/>
      <c r="E14" s="108"/>
      <c r="F14" s="108"/>
      <c r="G14" s="109"/>
      <c r="H14" s="107" t="s">
        <v>18</v>
      </c>
      <c r="I14" s="108"/>
      <c r="J14" s="108"/>
      <c r="K14" s="116" t="s">
        <v>19</v>
      </c>
    </row>
    <row r="15" spans="1:12" ht="27" customHeight="1">
      <c r="A15" s="112"/>
      <c r="B15" s="114"/>
      <c r="C15" s="74" t="s">
        <v>42</v>
      </c>
      <c r="D15" s="10">
        <v>2012</v>
      </c>
      <c r="E15" s="10">
        <v>2013</v>
      </c>
      <c r="F15" s="10">
        <v>2014</v>
      </c>
      <c r="G15" s="10">
        <v>2015</v>
      </c>
      <c r="H15" s="10" t="s">
        <v>42</v>
      </c>
      <c r="I15" s="10">
        <v>2012</v>
      </c>
      <c r="J15" s="10">
        <v>2013</v>
      </c>
      <c r="K15" s="117"/>
    </row>
    <row r="16" spans="1:12" s="14" customFormat="1" ht="12" thickBot="1">
      <c r="A16" s="11">
        <v>1</v>
      </c>
      <c r="B16" s="12">
        <v>2</v>
      </c>
      <c r="C16" s="12">
        <v>3</v>
      </c>
      <c r="D16" s="12">
        <v>5</v>
      </c>
      <c r="E16" s="12">
        <v>6</v>
      </c>
      <c r="F16" s="12"/>
      <c r="G16" s="12">
        <v>7</v>
      </c>
      <c r="H16" s="12"/>
      <c r="I16" s="12">
        <v>9</v>
      </c>
      <c r="J16" s="12">
        <v>10</v>
      </c>
      <c r="K16" s="13">
        <v>12</v>
      </c>
    </row>
    <row r="17" spans="1:11" ht="94.5" thickBot="1">
      <c r="A17" s="85" t="s">
        <v>129</v>
      </c>
      <c r="B17" s="15" t="s">
        <v>27</v>
      </c>
      <c r="C17" s="15">
        <f>E17</f>
        <v>20</v>
      </c>
      <c r="D17" s="15">
        <v>20</v>
      </c>
      <c r="E17" s="15">
        <v>20</v>
      </c>
      <c r="F17" s="15">
        <v>20</v>
      </c>
      <c r="G17" s="15">
        <v>20</v>
      </c>
      <c r="H17" s="15">
        <f>J17</f>
        <v>32</v>
      </c>
      <c r="I17" s="15">
        <v>34</v>
      </c>
      <c r="J17" s="15">
        <v>32</v>
      </c>
      <c r="K17" s="16">
        <v>1</v>
      </c>
    </row>
    <row r="18" spans="1:11" ht="57" thickBot="1">
      <c r="A18" s="86" t="s">
        <v>25</v>
      </c>
      <c r="B18" s="15" t="s">
        <v>28</v>
      </c>
      <c r="C18" s="15">
        <f t="shared" ref="C18:C26" si="0">E18</f>
        <v>6</v>
      </c>
      <c r="D18" s="15">
        <v>7</v>
      </c>
      <c r="E18" s="15">
        <v>6</v>
      </c>
      <c r="F18" s="15">
        <v>6</v>
      </c>
      <c r="G18" s="15">
        <v>6</v>
      </c>
      <c r="H18" s="15">
        <f t="shared" ref="H18:H26" si="1">J18</f>
        <v>8</v>
      </c>
      <c r="I18" s="15">
        <v>7</v>
      </c>
      <c r="J18" s="15">
        <v>8</v>
      </c>
      <c r="K18" s="16">
        <v>1</v>
      </c>
    </row>
    <row r="19" spans="1:11" ht="75.75" thickBot="1">
      <c r="A19" s="86" t="s">
        <v>26</v>
      </c>
      <c r="B19" s="15" t="s">
        <v>27</v>
      </c>
      <c r="C19" s="15">
        <f t="shared" si="0"/>
        <v>20</v>
      </c>
      <c r="D19" s="15">
        <v>20</v>
      </c>
      <c r="E19" s="15">
        <v>20</v>
      </c>
      <c r="F19" s="15">
        <v>20</v>
      </c>
      <c r="G19" s="15">
        <v>20</v>
      </c>
      <c r="H19" s="15">
        <f t="shared" si="1"/>
        <v>20.9</v>
      </c>
      <c r="I19" s="15">
        <v>20.8</v>
      </c>
      <c r="J19" s="15">
        <v>20.9</v>
      </c>
      <c r="K19" s="16">
        <v>1</v>
      </c>
    </row>
    <row r="20" spans="1:11" ht="75.75" thickBot="1">
      <c r="A20" s="86" t="s">
        <v>130</v>
      </c>
      <c r="B20" s="15" t="s">
        <v>20</v>
      </c>
      <c r="C20" s="15">
        <f t="shared" si="0"/>
        <v>220</v>
      </c>
      <c r="D20" s="15">
        <v>63</v>
      </c>
      <c r="E20" s="15">
        <v>220</v>
      </c>
      <c r="F20" s="15">
        <v>220</v>
      </c>
      <c r="G20" s="15">
        <v>220</v>
      </c>
      <c r="H20" s="15">
        <f t="shared" si="1"/>
        <v>370</v>
      </c>
      <c r="I20" s="15" t="s">
        <v>21</v>
      </c>
      <c r="J20" s="15">
        <v>370</v>
      </c>
      <c r="K20" s="16">
        <v>1</v>
      </c>
    </row>
    <row r="21" spans="1:11" ht="94.5" thickBot="1">
      <c r="A21" s="86" t="s">
        <v>131</v>
      </c>
      <c r="B21" s="15" t="s">
        <v>27</v>
      </c>
      <c r="C21" s="15">
        <f t="shared" si="0"/>
        <v>75</v>
      </c>
      <c r="D21" s="15">
        <v>73</v>
      </c>
      <c r="E21" s="15">
        <v>75</v>
      </c>
      <c r="F21" s="15">
        <v>78</v>
      </c>
      <c r="G21" s="15">
        <v>80</v>
      </c>
      <c r="H21" s="15">
        <f t="shared" si="1"/>
        <v>60</v>
      </c>
      <c r="I21" s="15">
        <v>80</v>
      </c>
      <c r="J21" s="15">
        <v>60</v>
      </c>
      <c r="K21" s="16">
        <v>1</v>
      </c>
    </row>
    <row r="22" spans="1:11" ht="57" thickBot="1">
      <c r="A22" s="86" t="s">
        <v>132</v>
      </c>
      <c r="B22" s="15" t="s">
        <v>20</v>
      </c>
      <c r="C22" s="15">
        <f t="shared" si="0"/>
        <v>158</v>
      </c>
      <c r="D22" s="15">
        <v>132</v>
      </c>
      <c r="E22" s="15">
        <v>158</v>
      </c>
      <c r="F22" s="15">
        <v>158</v>
      </c>
      <c r="G22" s="15">
        <v>158</v>
      </c>
      <c r="H22" s="15">
        <f t="shared" si="1"/>
        <v>299</v>
      </c>
      <c r="I22" s="15">
        <v>256</v>
      </c>
      <c r="J22" s="15">
        <v>299</v>
      </c>
      <c r="K22" s="16">
        <v>1</v>
      </c>
    </row>
    <row r="23" spans="1:11" ht="94.5" thickBot="1">
      <c r="A23" s="86" t="s">
        <v>133</v>
      </c>
      <c r="B23" s="15" t="s">
        <v>20</v>
      </c>
      <c r="C23" s="15">
        <f t="shared" si="0"/>
        <v>80</v>
      </c>
      <c r="D23" s="15">
        <v>68</v>
      </c>
      <c r="E23" s="15">
        <v>80</v>
      </c>
      <c r="F23" s="15">
        <v>80</v>
      </c>
      <c r="G23" s="15">
        <v>80</v>
      </c>
      <c r="H23" s="87">
        <f t="shared" si="1"/>
        <v>140</v>
      </c>
      <c r="I23" s="15">
        <v>140</v>
      </c>
      <c r="J23" s="15">
        <v>140</v>
      </c>
      <c r="K23" s="16">
        <v>1</v>
      </c>
    </row>
    <row r="24" spans="1:11" ht="75">
      <c r="A24" s="89" t="s">
        <v>134</v>
      </c>
      <c r="B24" s="87" t="s">
        <v>20</v>
      </c>
      <c r="C24" s="87">
        <f t="shared" si="0"/>
        <v>200</v>
      </c>
      <c r="D24" s="87">
        <v>128</v>
      </c>
      <c r="E24" s="87">
        <v>200</v>
      </c>
      <c r="F24" s="87">
        <v>200</v>
      </c>
      <c r="G24" s="95">
        <v>200</v>
      </c>
      <c r="H24" s="87">
        <f t="shared" si="1"/>
        <v>0</v>
      </c>
      <c r="I24" s="93"/>
      <c r="J24" s="87"/>
      <c r="K24" s="87">
        <v>1</v>
      </c>
    </row>
    <row r="25" spans="1:11" ht="24" customHeight="1">
      <c r="A25" s="89" t="s">
        <v>135</v>
      </c>
      <c r="B25" s="94"/>
      <c r="C25" s="94"/>
      <c r="D25" s="94"/>
      <c r="E25" s="94"/>
      <c r="F25" s="94"/>
      <c r="G25" s="96"/>
      <c r="H25" s="88"/>
      <c r="I25" s="97"/>
      <c r="J25" s="94"/>
      <c r="K25" s="94"/>
    </row>
    <row r="26" spans="1:11" ht="112.5">
      <c r="A26" s="92" t="s">
        <v>136</v>
      </c>
      <c r="B26" s="15" t="s">
        <v>20</v>
      </c>
      <c r="C26" s="15">
        <f t="shared" si="0"/>
        <v>19</v>
      </c>
      <c r="D26" s="15">
        <v>19</v>
      </c>
      <c r="E26" s="15">
        <v>19</v>
      </c>
      <c r="F26" s="15">
        <v>19</v>
      </c>
      <c r="G26" s="15">
        <v>19</v>
      </c>
      <c r="H26" s="15">
        <f t="shared" si="1"/>
        <v>0</v>
      </c>
      <c r="I26" s="15"/>
      <c r="J26" s="15"/>
      <c r="K26" s="15">
        <v>1</v>
      </c>
    </row>
    <row r="27" spans="1:11" ht="31.5">
      <c r="A27" s="90" t="s">
        <v>22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91">
        <f>SUM(K17:K26)</f>
        <v>9</v>
      </c>
    </row>
    <row r="28" spans="1:11" ht="48" thickBot="1">
      <c r="A28" s="17" t="s">
        <v>23</v>
      </c>
      <c r="B28" s="104" t="s">
        <v>79</v>
      </c>
      <c r="C28" s="105"/>
      <c r="D28" s="105"/>
      <c r="E28" s="105"/>
      <c r="F28" s="105"/>
      <c r="G28" s="105"/>
      <c r="H28" s="105"/>
      <c r="I28" s="105"/>
      <c r="J28" s="105"/>
      <c r="K28" s="106"/>
    </row>
    <row r="30" spans="1:11" ht="31.5">
      <c r="A30" s="18" t="s">
        <v>142</v>
      </c>
      <c r="F30" s="8" t="s">
        <v>141</v>
      </c>
      <c r="K30" s="81"/>
    </row>
    <row r="33" spans="1:1">
      <c r="A33" s="19" t="s">
        <v>137</v>
      </c>
    </row>
    <row r="34" spans="1:1">
      <c r="A34" s="19" t="s">
        <v>24</v>
      </c>
    </row>
  </sheetData>
  <mergeCells count="11">
    <mergeCell ref="I1:K4"/>
    <mergeCell ref="A6:K7"/>
    <mergeCell ref="A14:A15"/>
    <mergeCell ref="B14:B15"/>
    <mergeCell ref="A9:K9"/>
    <mergeCell ref="K14:K15"/>
    <mergeCell ref="A8:K8"/>
    <mergeCell ref="B27:J27"/>
    <mergeCell ref="B28:K28"/>
    <mergeCell ref="C14:G14"/>
    <mergeCell ref="H14:J14"/>
  </mergeCells>
  <phoneticPr fontId="5" type="noConversion"/>
  <pageMargins left="0.59" right="0.17" top="0.46" bottom="0.16" header="0.43" footer="0.16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T80"/>
  <sheetViews>
    <sheetView tabSelected="1" view="pageBreakPreview" topLeftCell="A4" zoomScaleNormal="75" zoomScaleSheetLayoutView="100" workbookViewId="0">
      <selection activeCell="A14" sqref="A14:M14"/>
    </sheetView>
  </sheetViews>
  <sheetFormatPr defaultColWidth="8.85546875" defaultRowHeight="12"/>
  <cols>
    <col min="1" max="1" width="15.85546875" style="1" customWidth="1"/>
    <col min="2" max="2" width="16.5703125" style="2" customWidth="1"/>
    <col min="3" max="3" width="6.5703125" style="3" customWidth="1"/>
    <col min="4" max="4" width="7.42578125" style="2" customWidth="1"/>
    <col min="5" max="5" width="3" style="2" customWidth="1"/>
    <col min="6" max="6" width="8.85546875" style="2" customWidth="1"/>
    <col min="7" max="7" width="11.42578125" style="6" customWidth="1"/>
    <col min="8" max="8" width="10.7109375" style="2" customWidth="1"/>
    <col min="9" max="9" width="10" style="6" customWidth="1"/>
    <col min="10" max="10" width="10.42578125" style="71" customWidth="1"/>
    <col min="11" max="11" width="12.85546875" style="4" customWidth="1"/>
    <col min="12" max="12" width="12.85546875" style="2" customWidth="1"/>
    <col min="13" max="13" width="19.42578125" style="2" customWidth="1"/>
    <col min="14" max="20" width="8.85546875" style="7" customWidth="1"/>
    <col min="21" max="16384" width="8.85546875" style="5"/>
  </cols>
  <sheetData>
    <row r="1" spans="1:20" ht="15.75">
      <c r="H1" s="20"/>
      <c r="I1" s="21"/>
      <c r="J1" s="22"/>
      <c r="K1" s="23"/>
      <c r="L1" s="153" t="s">
        <v>32</v>
      </c>
      <c r="M1" s="153"/>
    </row>
    <row r="2" spans="1:20" ht="15.75">
      <c r="H2" s="20"/>
      <c r="I2" s="21"/>
      <c r="J2" s="22"/>
      <c r="K2" s="23"/>
      <c r="L2" s="153" t="s">
        <v>33</v>
      </c>
      <c r="M2" s="153"/>
    </row>
    <row r="3" spans="1:20" ht="15.75">
      <c r="H3" s="20"/>
      <c r="I3" s="21"/>
      <c r="J3" s="153" t="s">
        <v>34</v>
      </c>
      <c r="K3" s="153"/>
      <c r="L3" s="153"/>
      <c r="M3" s="153"/>
    </row>
    <row r="4" spans="1:20" ht="15.75">
      <c r="H4" s="20"/>
      <c r="I4" s="153" t="s">
        <v>35</v>
      </c>
      <c r="J4" s="153"/>
      <c r="K4" s="153"/>
      <c r="L4" s="153"/>
      <c r="M4" s="153"/>
    </row>
    <row r="5" spans="1:20" ht="15.75" customHeight="1">
      <c r="H5" s="153" t="s">
        <v>36</v>
      </c>
      <c r="I5" s="153"/>
      <c r="J5" s="153"/>
      <c r="K5" s="153"/>
      <c r="L5" s="153"/>
      <c r="M5" s="153"/>
    </row>
    <row r="6" spans="1:20" ht="12" customHeight="1">
      <c r="A6" s="155" t="s">
        <v>37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20" ht="9.75" customHeight="1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20" ht="17.25" customHeight="1">
      <c r="A8" s="138" t="s">
        <v>83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20" ht="18" customHeight="1">
      <c r="A9" s="139" t="s">
        <v>84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1:20" ht="18" customHeight="1">
      <c r="A10" s="140" t="s">
        <v>98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20" ht="18" customHeight="1">
      <c r="A11" s="140" t="s">
        <v>97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20" ht="18" customHeight="1">
      <c r="A12" s="140" t="s">
        <v>96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20" ht="18" customHeight="1">
      <c r="A13" s="140" t="s">
        <v>95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20" ht="40.5" customHeight="1">
      <c r="A14" s="145" t="s">
        <v>94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20" s="25" customFormat="1" ht="42" customHeight="1">
      <c r="A15" s="134" t="s">
        <v>38</v>
      </c>
      <c r="B15" s="134" t="s">
        <v>74</v>
      </c>
      <c r="C15" s="147" t="s">
        <v>11</v>
      </c>
      <c r="D15" s="148"/>
      <c r="E15" s="149"/>
      <c r="F15" s="134" t="s">
        <v>39</v>
      </c>
      <c r="G15" s="136" t="s">
        <v>40</v>
      </c>
      <c r="H15" s="137"/>
      <c r="I15" s="142" t="s">
        <v>75</v>
      </c>
      <c r="J15" s="143"/>
      <c r="K15" s="144"/>
      <c r="L15" s="134" t="s">
        <v>41</v>
      </c>
      <c r="M15" s="154" t="s">
        <v>76</v>
      </c>
      <c r="N15" s="24"/>
      <c r="O15" s="24"/>
      <c r="P15" s="24"/>
      <c r="Q15" s="24"/>
      <c r="R15" s="24"/>
      <c r="S15" s="24"/>
      <c r="T15" s="24"/>
    </row>
    <row r="16" spans="1:20" s="25" customFormat="1" ht="31.5" customHeight="1">
      <c r="A16" s="135"/>
      <c r="B16" s="135"/>
      <c r="C16" s="150"/>
      <c r="D16" s="151"/>
      <c r="E16" s="152"/>
      <c r="F16" s="135"/>
      <c r="G16" s="26" t="s">
        <v>42</v>
      </c>
      <c r="H16" s="27" t="s">
        <v>43</v>
      </c>
      <c r="I16" s="28" t="s">
        <v>44</v>
      </c>
      <c r="J16" s="29" t="s">
        <v>45</v>
      </c>
      <c r="K16" s="28" t="s">
        <v>46</v>
      </c>
      <c r="L16" s="135"/>
      <c r="M16" s="154"/>
      <c r="N16" s="24"/>
      <c r="O16" s="24"/>
      <c r="P16" s="24"/>
      <c r="Q16" s="24"/>
      <c r="R16" s="24"/>
      <c r="S16" s="24"/>
      <c r="T16" s="24"/>
    </row>
    <row r="17" spans="1:20" s="25" customFormat="1" ht="11.25" customHeight="1">
      <c r="A17" s="26">
        <v>1</v>
      </c>
      <c r="B17" s="26">
        <v>2</v>
      </c>
      <c r="C17" s="131" t="s">
        <v>47</v>
      </c>
      <c r="D17" s="132"/>
      <c r="E17" s="133"/>
      <c r="F17" s="30">
        <v>4</v>
      </c>
      <c r="G17" s="30">
        <v>5</v>
      </c>
      <c r="H17" s="30">
        <v>6</v>
      </c>
      <c r="I17" s="75">
        <v>7</v>
      </c>
      <c r="J17" s="75">
        <v>8</v>
      </c>
      <c r="K17" s="75">
        <v>9</v>
      </c>
      <c r="L17" s="30">
        <v>10</v>
      </c>
      <c r="M17" s="30">
        <v>11</v>
      </c>
      <c r="N17" s="24"/>
      <c r="O17" s="24"/>
      <c r="P17" s="24"/>
      <c r="Q17" s="24"/>
      <c r="R17" s="24"/>
      <c r="S17" s="24"/>
      <c r="T17" s="24"/>
    </row>
    <row r="18" spans="1:20" s="34" customFormat="1">
      <c r="A18" s="118" t="s">
        <v>48</v>
      </c>
      <c r="B18" s="119"/>
      <c r="C18" s="119"/>
      <c r="D18" s="119"/>
      <c r="E18" s="120"/>
      <c r="F18" s="31"/>
      <c r="G18" s="32">
        <f t="shared" ref="G18:L18" si="0">G20+G22+G24+G26+G28+G30+G32</f>
        <v>4930000</v>
      </c>
      <c r="H18" s="32">
        <f>H20+H22+H24+H26+H28+H30+H32</f>
        <v>1470000</v>
      </c>
      <c r="I18" s="32">
        <f t="shared" si="0"/>
        <v>1468382.31</v>
      </c>
      <c r="J18" s="32">
        <f t="shared" si="0"/>
        <v>1468382.31</v>
      </c>
      <c r="K18" s="32">
        <f t="shared" si="0"/>
        <v>1468382.31</v>
      </c>
      <c r="L18" s="32">
        <f t="shared" si="0"/>
        <v>0</v>
      </c>
      <c r="M18" s="32"/>
      <c r="N18" s="33"/>
      <c r="O18" s="33"/>
      <c r="P18" s="33"/>
      <c r="Q18" s="33"/>
      <c r="R18" s="33"/>
      <c r="S18" s="33"/>
      <c r="T18" s="33"/>
    </row>
    <row r="19" spans="1:20" s="39" customFormat="1" ht="174.75" customHeight="1">
      <c r="A19" s="35" t="s">
        <v>49</v>
      </c>
      <c r="B19" s="35" t="s">
        <v>71</v>
      </c>
      <c r="C19" s="125" t="s">
        <v>112</v>
      </c>
      <c r="D19" s="126"/>
      <c r="E19" s="127"/>
      <c r="F19" s="35">
        <v>0</v>
      </c>
      <c r="G19" s="73">
        <v>105000</v>
      </c>
      <c r="H19" s="36">
        <v>35000</v>
      </c>
      <c r="I19" s="36">
        <v>35000</v>
      </c>
      <c r="J19" s="37">
        <v>35000</v>
      </c>
      <c r="K19" s="37">
        <f>I19</f>
        <v>35000</v>
      </c>
      <c r="L19" s="36">
        <f>I19-K19</f>
        <v>0</v>
      </c>
      <c r="M19" s="35" t="s">
        <v>85</v>
      </c>
      <c r="N19" s="38"/>
      <c r="O19" s="38"/>
      <c r="P19" s="38"/>
      <c r="Q19" s="38"/>
      <c r="R19" s="38"/>
      <c r="S19" s="38"/>
      <c r="T19" s="38"/>
    </row>
    <row r="20" spans="1:20" s="39" customFormat="1">
      <c r="A20" s="128" t="s">
        <v>10</v>
      </c>
      <c r="B20" s="129"/>
      <c r="C20" s="129"/>
      <c r="D20" s="129"/>
      <c r="E20" s="130"/>
      <c r="F20" s="41"/>
      <c r="G20" s="42">
        <f t="shared" ref="G20:L20" si="1">SUM(G19:G19)</f>
        <v>105000</v>
      </c>
      <c r="H20" s="42">
        <f t="shared" si="1"/>
        <v>35000</v>
      </c>
      <c r="I20" s="42">
        <f t="shared" si="1"/>
        <v>35000</v>
      </c>
      <c r="J20" s="42">
        <f t="shared" si="1"/>
        <v>35000</v>
      </c>
      <c r="K20" s="42">
        <f t="shared" si="1"/>
        <v>35000</v>
      </c>
      <c r="L20" s="42">
        <f t="shared" si="1"/>
        <v>0</v>
      </c>
      <c r="M20" s="41"/>
      <c r="N20" s="38"/>
      <c r="O20" s="38"/>
      <c r="P20" s="38"/>
      <c r="Q20" s="38"/>
      <c r="R20" s="38"/>
      <c r="S20" s="38"/>
      <c r="T20" s="38"/>
    </row>
    <row r="21" spans="1:20" s="39" customFormat="1" ht="90.75" customHeight="1">
      <c r="A21" s="35" t="s">
        <v>50</v>
      </c>
      <c r="B21" s="35" t="s">
        <v>71</v>
      </c>
      <c r="C21" s="125" t="s">
        <v>113</v>
      </c>
      <c r="D21" s="126"/>
      <c r="E21" s="127"/>
      <c r="F21" s="35">
        <v>0</v>
      </c>
      <c r="G21" s="73">
        <v>105000</v>
      </c>
      <c r="H21" s="36">
        <v>35000</v>
      </c>
      <c r="I21" s="36">
        <v>35000</v>
      </c>
      <c r="J21" s="37">
        <v>35000</v>
      </c>
      <c r="K21" s="36">
        <f>I21</f>
        <v>35000</v>
      </c>
      <c r="L21" s="36">
        <f>I21-K21</f>
        <v>0</v>
      </c>
      <c r="M21" s="35" t="s">
        <v>86</v>
      </c>
      <c r="N21" s="38"/>
      <c r="O21" s="38"/>
      <c r="P21" s="38"/>
      <c r="Q21" s="38"/>
      <c r="R21" s="38"/>
      <c r="S21" s="38"/>
      <c r="T21" s="38"/>
    </row>
    <row r="22" spans="1:20" s="39" customFormat="1">
      <c r="A22" s="128" t="s">
        <v>10</v>
      </c>
      <c r="B22" s="129"/>
      <c r="C22" s="129"/>
      <c r="D22" s="129"/>
      <c r="E22" s="130"/>
      <c r="F22" s="41"/>
      <c r="G22" s="42">
        <f t="shared" ref="G22:L22" si="2">SUM(G21)</f>
        <v>105000</v>
      </c>
      <c r="H22" s="42">
        <f t="shared" si="2"/>
        <v>35000</v>
      </c>
      <c r="I22" s="42">
        <f t="shared" si="2"/>
        <v>35000</v>
      </c>
      <c r="J22" s="42">
        <f t="shared" si="2"/>
        <v>35000</v>
      </c>
      <c r="K22" s="42">
        <f t="shared" si="2"/>
        <v>35000</v>
      </c>
      <c r="L22" s="42">
        <f t="shared" si="2"/>
        <v>0</v>
      </c>
      <c r="M22" s="41"/>
      <c r="N22" s="38"/>
      <c r="O22" s="38"/>
      <c r="P22" s="38"/>
      <c r="Q22" s="38"/>
      <c r="R22" s="38"/>
      <c r="S22" s="38"/>
      <c r="T22" s="38"/>
    </row>
    <row r="23" spans="1:20" s="39" customFormat="1" ht="96" customHeight="1">
      <c r="A23" s="35" t="s">
        <v>51</v>
      </c>
      <c r="B23" s="35" t="s">
        <v>71</v>
      </c>
      <c r="C23" s="125" t="s">
        <v>114</v>
      </c>
      <c r="D23" s="126"/>
      <c r="E23" s="127"/>
      <c r="F23" s="35">
        <v>0</v>
      </c>
      <c r="G23" s="73">
        <v>120000</v>
      </c>
      <c r="H23" s="36">
        <v>40000</v>
      </c>
      <c r="I23" s="36">
        <v>39999</v>
      </c>
      <c r="J23" s="36">
        <v>39999</v>
      </c>
      <c r="K23" s="36">
        <f>I23</f>
        <v>39999</v>
      </c>
      <c r="L23" s="36">
        <f>I23-K23</f>
        <v>0</v>
      </c>
      <c r="M23" s="35" t="s">
        <v>87</v>
      </c>
      <c r="N23" s="38"/>
      <c r="O23" s="38"/>
      <c r="P23" s="38"/>
      <c r="Q23" s="38"/>
      <c r="R23" s="38"/>
      <c r="S23" s="38"/>
      <c r="T23" s="38"/>
    </row>
    <row r="24" spans="1:20" s="39" customFormat="1">
      <c r="A24" s="128" t="s">
        <v>10</v>
      </c>
      <c r="B24" s="129"/>
      <c r="C24" s="129"/>
      <c r="D24" s="129"/>
      <c r="E24" s="130"/>
      <c r="F24" s="41"/>
      <c r="G24" s="42">
        <f t="shared" ref="G24:L24" si="3">SUM(G23:G23)</f>
        <v>120000</v>
      </c>
      <c r="H24" s="42">
        <f t="shared" si="3"/>
        <v>40000</v>
      </c>
      <c r="I24" s="42">
        <f t="shared" si="3"/>
        <v>39999</v>
      </c>
      <c r="J24" s="42">
        <f t="shared" si="3"/>
        <v>39999</v>
      </c>
      <c r="K24" s="42">
        <f t="shared" si="3"/>
        <v>39999</v>
      </c>
      <c r="L24" s="42">
        <f t="shared" si="3"/>
        <v>0</v>
      </c>
      <c r="M24" s="41"/>
      <c r="N24" s="38"/>
      <c r="O24" s="38"/>
      <c r="P24" s="38"/>
      <c r="Q24" s="38"/>
      <c r="R24" s="38"/>
      <c r="S24" s="38"/>
      <c r="T24" s="38"/>
    </row>
    <row r="25" spans="1:20" s="39" customFormat="1" ht="84">
      <c r="A25" s="28" t="s">
        <v>88</v>
      </c>
      <c r="B25" s="35" t="s">
        <v>71</v>
      </c>
      <c r="C25" s="125" t="s">
        <v>77</v>
      </c>
      <c r="D25" s="126"/>
      <c r="E25" s="127"/>
      <c r="F25" s="35">
        <v>0</v>
      </c>
      <c r="G25" s="73">
        <v>105000</v>
      </c>
      <c r="H25" s="36">
        <v>35000</v>
      </c>
      <c r="I25" s="36">
        <v>34842.78</v>
      </c>
      <c r="J25" s="36">
        <v>34842.78</v>
      </c>
      <c r="K25" s="36">
        <f>I25</f>
        <v>34842.78</v>
      </c>
      <c r="L25" s="36">
        <f>I25-K25</f>
        <v>0</v>
      </c>
      <c r="M25" s="35" t="s">
        <v>89</v>
      </c>
      <c r="N25" s="38"/>
      <c r="O25" s="38"/>
      <c r="P25" s="38"/>
      <c r="Q25" s="38"/>
      <c r="R25" s="38"/>
      <c r="S25" s="38"/>
      <c r="T25" s="38"/>
    </row>
    <row r="26" spans="1:20" s="39" customFormat="1">
      <c r="A26" s="128" t="s">
        <v>10</v>
      </c>
      <c r="B26" s="129"/>
      <c r="C26" s="129"/>
      <c r="D26" s="129"/>
      <c r="E26" s="130"/>
      <c r="F26" s="41"/>
      <c r="G26" s="42">
        <f t="shared" ref="G26:L26" si="4">SUM(G25:G25)</f>
        <v>105000</v>
      </c>
      <c r="H26" s="42">
        <f t="shared" si="4"/>
        <v>35000</v>
      </c>
      <c r="I26" s="42">
        <f t="shared" si="4"/>
        <v>34842.78</v>
      </c>
      <c r="J26" s="42">
        <f t="shared" si="4"/>
        <v>34842.78</v>
      </c>
      <c r="K26" s="42">
        <f t="shared" si="4"/>
        <v>34842.78</v>
      </c>
      <c r="L26" s="42">
        <f t="shared" si="4"/>
        <v>0</v>
      </c>
      <c r="M26" s="41"/>
      <c r="N26" s="38"/>
      <c r="O26" s="38"/>
      <c r="P26" s="38"/>
      <c r="Q26" s="38"/>
      <c r="R26" s="38"/>
      <c r="S26" s="38"/>
      <c r="T26" s="38"/>
    </row>
    <row r="27" spans="1:20" s="39" customFormat="1" ht="96" customHeight="1">
      <c r="A27" s="35" t="s">
        <v>52</v>
      </c>
      <c r="B27" s="35" t="s">
        <v>71</v>
      </c>
      <c r="C27" s="125" t="s">
        <v>115</v>
      </c>
      <c r="D27" s="126"/>
      <c r="E27" s="127"/>
      <c r="F27" s="35">
        <v>0</v>
      </c>
      <c r="G27" s="73">
        <v>60000</v>
      </c>
      <c r="H27" s="36">
        <v>20000</v>
      </c>
      <c r="I27" s="36">
        <v>20000</v>
      </c>
      <c r="J27" s="36">
        <v>20000</v>
      </c>
      <c r="K27" s="36">
        <f>I27</f>
        <v>20000</v>
      </c>
      <c r="L27" s="36">
        <f>I27-K27</f>
        <v>0</v>
      </c>
      <c r="M27" s="35" t="s">
        <v>90</v>
      </c>
      <c r="N27" s="38"/>
      <c r="O27" s="38"/>
      <c r="P27" s="38"/>
      <c r="Q27" s="38"/>
      <c r="R27" s="38"/>
      <c r="S27" s="38"/>
      <c r="T27" s="38"/>
    </row>
    <row r="28" spans="1:20" s="39" customFormat="1">
      <c r="A28" s="128" t="s">
        <v>10</v>
      </c>
      <c r="B28" s="129"/>
      <c r="C28" s="129"/>
      <c r="D28" s="129"/>
      <c r="E28" s="130"/>
      <c r="F28" s="41"/>
      <c r="G28" s="42">
        <f t="shared" ref="G28:L28" si="5">SUM(G27:G27)</f>
        <v>60000</v>
      </c>
      <c r="H28" s="42">
        <f t="shared" si="5"/>
        <v>20000</v>
      </c>
      <c r="I28" s="42">
        <f t="shared" si="5"/>
        <v>20000</v>
      </c>
      <c r="J28" s="42">
        <f t="shared" si="5"/>
        <v>20000</v>
      </c>
      <c r="K28" s="42">
        <f t="shared" si="5"/>
        <v>20000</v>
      </c>
      <c r="L28" s="42">
        <f t="shared" si="5"/>
        <v>0</v>
      </c>
      <c r="M28" s="41"/>
      <c r="N28" s="38"/>
      <c r="O28" s="38"/>
      <c r="P28" s="38"/>
      <c r="Q28" s="38"/>
      <c r="R28" s="38"/>
      <c r="S28" s="38"/>
      <c r="T28" s="38"/>
    </row>
    <row r="29" spans="1:20" s="39" customFormat="1" ht="60">
      <c r="A29" s="35" t="s">
        <v>68</v>
      </c>
      <c r="B29" s="35" t="s">
        <v>71</v>
      </c>
      <c r="C29" s="125" t="s">
        <v>116</v>
      </c>
      <c r="D29" s="126"/>
      <c r="E29" s="127"/>
      <c r="F29" s="35">
        <v>0</v>
      </c>
      <c r="G29" s="73">
        <f>H29+1560000+1570000</f>
        <v>4196830</v>
      </c>
      <c r="H29" s="83">
        <v>1066830</v>
      </c>
      <c r="I29" s="83">
        <v>1065370.67</v>
      </c>
      <c r="J29" s="83">
        <v>1065370.67</v>
      </c>
      <c r="K29" s="83">
        <f>I29</f>
        <v>1065370.67</v>
      </c>
      <c r="L29" s="36">
        <f>I29-K29</f>
        <v>0</v>
      </c>
      <c r="M29" s="35" t="s">
        <v>91</v>
      </c>
      <c r="N29" s="38"/>
      <c r="O29" s="38"/>
      <c r="P29" s="38"/>
      <c r="Q29" s="38"/>
      <c r="R29" s="38"/>
      <c r="S29" s="38"/>
      <c r="T29" s="38"/>
    </row>
    <row r="30" spans="1:20" s="39" customFormat="1">
      <c r="A30" s="128" t="s">
        <v>10</v>
      </c>
      <c r="B30" s="129"/>
      <c r="C30" s="129"/>
      <c r="D30" s="129"/>
      <c r="E30" s="130"/>
      <c r="F30" s="41"/>
      <c r="G30" s="42">
        <f t="shared" ref="G30:L30" si="6">SUM(G29:G29)</f>
        <v>4196830</v>
      </c>
      <c r="H30" s="42">
        <f t="shared" si="6"/>
        <v>1066830</v>
      </c>
      <c r="I30" s="42">
        <f t="shared" si="6"/>
        <v>1065370.67</v>
      </c>
      <c r="J30" s="42">
        <f t="shared" si="6"/>
        <v>1065370.67</v>
      </c>
      <c r="K30" s="42">
        <f t="shared" si="6"/>
        <v>1065370.67</v>
      </c>
      <c r="L30" s="42">
        <f t="shared" si="6"/>
        <v>0</v>
      </c>
      <c r="M30" s="41"/>
      <c r="N30" s="38"/>
      <c r="O30" s="38"/>
      <c r="P30" s="38"/>
      <c r="Q30" s="38"/>
      <c r="R30" s="38"/>
      <c r="S30" s="38"/>
      <c r="T30" s="38"/>
    </row>
    <row r="31" spans="1:20" s="39" customFormat="1" ht="120">
      <c r="A31" s="82" t="s">
        <v>0</v>
      </c>
      <c r="B31" s="28" t="s">
        <v>71</v>
      </c>
      <c r="C31" s="162" t="s">
        <v>117</v>
      </c>
      <c r="D31" s="163"/>
      <c r="E31" s="164"/>
      <c r="F31" s="28">
        <v>0</v>
      </c>
      <c r="G31" s="73">
        <v>238170</v>
      </c>
      <c r="H31" s="83">
        <v>238170</v>
      </c>
      <c r="I31" s="83">
        <v>238169.86</v>
      </c>
      <c r="J31" s="83">
        <v>238169.86</v>
      </c>
      <c r="K31" s="83">
        <f>I31</f>
        <v>238169.86</v>
      </c>
      <c r="L31" s="83">
        <f>I31-K31</f>
        <v>0</v>
      </c>
      <c r="M31" s="28"/>
      <c r="N31" s="38"/>
      <c r="O31" s="38"/>
      <c r="P31" s="38"/>
      <c r="Q31" s="38"/>
      <c r="R31" s="38"/>
      <c r="S31" s="38"/>
      <c r="T31" s="38"/>
    </row>
    <row r="32" spans="1:20" s="39" customFormat="1">
      <c r="A32" s="128" t="s">
        <v>10</v>
      </c>
      <c r="B32" s="129"/>
      <c r="C32" s="129"/>
      <c r="D32" s="129"/>
      <c r="E32" s="130"/>
      <c r="F32" s="41"/>
      <c r="G32" s="42">
        <f t="shared" ref="G32:L32" si="7">SUM(G31)</f>
        <v>238170</v>
      </c>
      <c r="H32" s="42">
        <f t="shared" si="7"/>
        <v>238170</v>
      </c>
      <c r="I32" s="42">
        <f t="shared" si="7"/>
        <v>238169.86</v>
      </c>
      <c r="J32" s="42">
        <f t="shared" si="7"/>
        <v>238169.86</v>
      </c>
      <c r="K32" s="42">
        <f t="shared" si="7"/>
        <v>238169.86</v>
      </c>
      <c r="L32" s="42">
        <f t="shared" si="7"/>
        <v>0</v>
      </c>
      <c r="M32" s="41"/>
      <c r="N32" s="38"/>
      <c r="O32" s="38"/>
      <c r="P32" s="38"/>
      <c r="Q32" s="38"/>
      <c r="R32" s="38"/>
      <c r="S32" s="38"/>
      <c r="T32" s="38"/>
    </row>
    <row r="33" spans="1:20" s="39" customFormat="1">
      <c r="A33" s="118" t="s">
        <v>53</v>
      </c>
      <c r="B33" s="119"/>
      <c r="C33" s="119"/>
      <c r="D33" s="119"/>
      <c r="E33" s="120"/>
      <c r="F33" s="31"/>
      <c r="G33" s="32">
        <f>G35+G37+G39+G41+G43+G45+G47+G51</f>
        <v>5918000</v>
      </c>
      <c r="H33" s="32">
        <f>H35+H37+H39+H41+H43+H45+H47+H51</f>
        <v>1946000</v>
      </c>
      <c r="I33" s="32">
        <f>I35+I37+I39+I41+I43+I45+I47+I51</f>
        <v>1945746.49</v>
      </c>
      <c r="J33" s="32">
        <f>J35+J37+J39+J41+J43+J45+J47+J51</f>
        <v>1945746.49</v>
      </c>
      <c r="K33" s="32">
        <f>K35+K37+K39+K41+K43+K45+K47+K51</f>
        <v>1945746.49</v>
      </c>
      <c r="L33" s="32" t="e">
        <f>L35+L37+L39+L43+L45+L47+#REF!+L51</f>
        <v>#REF!</v>
      </c>
      <c r="M33" s="32"/>
      <c r="N33" s="38"/>
      <c r="O33" s="38"/>
      <c r="P33" s="38"/>
      <c r="Q33" s="38"/>
      <c r="R33" s="38"/>
      <c r="S33" s="38"/>
      <c r="T33" s="38"/>
    </row>
    <row r="34" spans="1:20" s="39" customFormat="1" ht="81.75" customHeight="1">
      <c r="A34" s="35" t="s">
        <v>54</v>
      </c>
      <c r="B34" s="40" t="s">
        <v>72</v>
      </c>
      <c r="C34" s="125" t="s">
        <v>118</v>
      </c>
      <c r="D34" s="126"/>
      <c r="E34" s="127"/>
      <c r="F34" s="35">
        <v>0</v>
      </c>
      <c r="G34" s="73">
        <v>153000</v>
      </c>
      <c r="H34" s="36">
        <v>51000</v>
      </c>
      <c r="I34" s="36">
        <v>51000</v>
      </c>
      <c r="J34" s="36">
        <v>51000</v>
      </c>
      <c r="K34" s="36">
        <f>I34</f>
        <v>51000</v>
      </c>
      <c r="L34" s="36">
        <f>I34-K34</f>
        <v>0</v>
      </c>
      <c r="M34" s="35" t="s">
        <v>1</v>
      </c>
      <c r="N34" s="38"/>
      <c r="O34" s="38"/>
      <c r="P34" s="38"/>
      <c r="Q34" s="38"/>
      <c r="R34" s="38"/>
      <c r="S34" s="38"/>
      <c r="T34" s="38"/>
    </row>
    <row r="35" spans="1:20" s="39" customFormat="1" ht="19.5" customHeight="1">
      <c r="A35" s="128" t="s">
        <v>10</v>
      </c>
      <c r="B35" s="129"/>
      <c r="C35" s="129"/>
      <c r="D35" s="129"/>
      <c r="E35" s="130"/>
      <c r="F35" s="41"/>
      <c r="G35" s="42">
        <f t="shared" ref="G35:L35" si="8">SUM(G34:G34)</f>
        <v>153000</v>
      </c>
      <c r="H35" s="42">
        <f t="shared" si="8"/>
        <v>51000</v>
      </c>
      <c r="I35" s="42">
        <f t="shared" si="8"/>
        <v>51000</v>
      </c>
      <c r="J35" s="42">
        <f t="shared" si="8"/>
        <v>51000</v>
      </c>
      <c r="K35" s="42">
        <f t="shared" si="8"/>
        <v>51000</v>
      </c>
      <c r="L35" s="42">
        <f t="shared" si="8"/>
        <v>0</v>
      </c>
      <c r="M35" s="41"/>
      <c r="N35" s="38"/>
      <c r="O35" s="38"/>
      <c r="P35" s="38"/>
      <c r="Q35" s="38"/>
      <c r="R35" s="38"/>
      <c r="S35" s="38"/>
      <c r="T35" s="38"/>
    </row>
    <row r="36" spans="1:20" s="39" customFormat="1" ht="108.75" customHeight="1">
      <c r="A36" s="35" t="s">
        <v>55</v>
      </c>
      <c r="B36" s="40" t="s">
        <v>72</v>
      </c>
      <c r="C36" s="125" t="s">
        <v>119</v>
      </c>
      <c r="D36" s="126"/>
      <c r="E36" s="127"/>
      <c r="F36" s="35">
        <v>0</v>
      </c>
      <c r="G36" s="73">
        <v>207000</v>
      </c>
      <c r="H36" s="36">
        <v>69000</v>
      </c>
      <c r="I36" s="36">
        <v>69000</v>
      </c>
      <c r="J36" s="36">
        <v>69000</v>
      </c>
      <c r="K36" s="36">
        <f>I36</f>
        <v>69000</v>
      </c>
      <c r="L36" s="36">
        <f>I36-K36</f>
        <v>0</v>
      </c>
      <c r="M36" s="35" t="s">
        <v>73</v>
      </c>
      <c r="N36" s="38"/>
      <c r="O36" s="38"/>
      <c r="P36" s="38"/>
      <c r="Q36" s="38"/>
      <c r="R36" s="38"/>
      <c r="S36" s="38"/>
      <c r="T36" s="38"/>
    </row>
    <row r="37" spans="1:20" s="39" customFormat="1" ht="19.5" customHeight="1">
      <c r="A37" s="128" t="s">
        <v>10</v>
      </c>
      <c r="B37" s="129"/>
      <c r="C37" s="129"/>
      <c r="D37" s="129"/>
      <c r="E37" s="130"/>
      <c r="F37" s="41"/>
      <c r="G37" s="42">
        <f t="shared" ref="G37:L37" si="9">SUM(G36:G36)</f>
        <v>207000</v>
      </c>
      <c r="H37" s="42">
        <f t="shared" si="9"/>
        <v>69000</v>
      </c>
      <c r="I37" s="42">
        <f t="shared" si="9"/>
        <v>69000</v>
      </c>
      <c r="J37" s="42">
        <f t="shared" si="9"/>
        <v>69000</v>
      </c>
      <c r="K37" s="42">
        <f t="shared" si="9"/>
        <v>69000</v>
      </c>
      <c r="L37" s="42">
        <f t="shared" si="9"/>
        <v>0</v>
      </c>
      <c r="M37" s="41"/>
      <c r="N37" s="38"/>
      <c r="O37" s="38"/>
      <c r="P37" s="38"/>
      <c r="Q37" s="38"/>
      <c r="R37" s="38"/>
      <c r="S37" s="38"/>
      <c r="T37" s="38"/>
    </row>
    <row r="38" spans="1:20" s="39" customFormat="1" ht="84" customHeight="1">
      <c r="A38" s="35" t="s">
        <v>56</v>
      </c>
      <c r="B38" s="40" t="s">
        <v>72</v>
      </c>
      <c r="C38" s="125" t="s">
        <v>78</v>
      </c>
      <c r="D38" s="126"/>
      <c r="E38" s="127"/>
      <c r="F38" s="35">
        <v>0</v>
      </c>
      <c r="G38" s="73">
        <v>216000</v>
      </c>
      <c r="H38" s="36">
        <v>72000</v>
      </c>
      <c r="I38" s="36">
        <v>72000</v>
      </c>
      <c r="J38" s="36">
        <v>72000</v>
      </c>
      <c r="K38" s="36">
        <f>I38</f>
        <v>72000</v>
      </c>
      <c r="L38" s="36">
        <f>I38-K38</f>
        <v>0</v>
      </c>
      <c r="M38" s="35" t="s">
        <v>2</v>
      </c>
      <c r="N38" s="38"/>
      <c r="O38" s="38"/>
      <c r="P38" s="38"/>
      <c r="Q38" s="38"/>
      <c r="R38" s="38"/>
      <c r="S38" s="38"/>
      <c r="T38" s="38"/>
    </row>
    <row r="39" spans="1:20" s="39" customFormat="1">
      <c r="A39" s="128" t="s">
        <v>10</v>
      </c>
      <c r="B39" s="129"/>
      <c r="C39" s="129"/>
      <c r="D39" s="129"/>
      <c r="E39" s="130"/>
      <c r="F39" s="41"/>
      <c r="G39" s="42">
        <f t="shared" ref="G39:L39" si="10">SUM(G38:G38)</f>
        <v>216000</v>
      </c>
      <c r="H39" s="42">
        <f t="shared" si="10"/>
        <v>72000</v>
      </c>
      <c r="I39" s="42">
        <f t="shared" si="10"/>
        <v>72000</v>
      </c>
      <c r="J39" s="42">
        <f t="shared" si="10"/>
        <v>72000</v>
      </c>
      <c r="K39" s="42">
        <f t="shared" si="10"/>
        <v>72000</v>
      </c>
      <c r="L39" s="42">
        <f t="shared" si="10"/>
        <v>0</v>
      </c>
      <c r="M39" s="41"/>
      <c r="N39" s="38"/>
      <c r="O39" s="38"/>
      <c r="P39" s="38"/>
      <c r="Q39" s="38"/>
      <c r="R39" s="38"/>
      <c r="S39" s="38"/>
      <c r="T39" s="38"/>
    </row>
    <row r="40" spans="1:20" s="39" customFormat="1" ht="96.75" customHeight="1">
      <c r="A40" s="35" t="s">
        <v>57</v>
      </c>
      <c r="B40" s="40" t="s">
        <v>72</v>
      </c>
      <c r="C40" s="125" t="s">
        <v>120</v>
      </c>
      <c r="D40" s="126"/>
      <c r="E40" s="127"/>
      <c r="F40" s="35">
        <v>0</v>
      </c>
      <c r="G40" s="73">
        <v>138000</v>
      </c>
      <c r="H40" s="36">
        <v>46000</v>
      </c>
      <c r="I40" s="36">
        <v>45997.83</v>
      </c>
      <c r="J40" s="36">
        <v>45997.83</v>
      </c>
      <c r="K40" s="36">
        <f>I40</f>
        <v>45997.83</v>
      </c>
      <c r="L40" s="36">
        <f>I40-K40</f>
        <v>0</v>
      </c>
      <c r="M40" s="35" t="s">
        <v>3</v>
      </c>
      <c r="N40" s="38"/>
      <c r="O40" s="38"/>
      <c r="P40" s="38"/>
      <c r="Q40" s="38"/>
      <c r="R40" s="38"/>
      <c r="S40" s="38"/>
      <c r="T40" s="38"/>
    </row>
    <row r="41" spans="1:20" s="39" customFormat="1" ht="11.25" customHeight="1">
      <c r="A41" s="128" t="s">
        <v>10</v>
      </c>
      <c r="B41" s="129"/>
      <c r="C41" s="129"/>
      <c r="D41" s="129"/>
      <c r="E41" s="130"/>
      <c r="F41" s="41"/>
      <c r="G41" s="42">
        <f t="shared" ref="G41:L41" si="11">SUM(G40:G40)</f>
        <v>138000</v>
      </c>
      <c r="H41" s="42">
        <f t="shared" si="11"/>
        <v>46000</v>
      </c>
      <c r="I41" s="42">
        <f t="shared" si="11"/>
        <v>45997.83</v>
      </c>
      <c r="J41" s="42">
        <f t="shared" si="11"/>
        <v>45997.83</v>
      </c>
      <c r="K41" s="42">
        <f t="shared" si="11"/>
        <v>45997.83</v>
      </c>
      <c r="L41" s="42">
        <f t="shared" si="11"/>
        <v>0</v>
      </c>
      <c r="M41" s="41"/>
      <c r="N41" s="38"/>
      <c r="O41" s="38"/>
      <c r="P41" s="38"/>
      <c r="Q41" s="38"/>
      <c r="R41" s="38"/>
      <c r="S41" s="38"/>
      <c r="T41" s="38"/>
    </row>
    <row r="42" spans="1:20" s="45" customFormat="1" ht="71.45" customHeight="1">
      <c r="A42" s="43" t="s">
        <v>58</v>
      </c>
      <c r="B42" s="72" t="s">
        <v>72</v>
      </c>
      <c r="C42" s="169" t="s">
        <v>121</v>
      </c>
      <c r="D42" s="170"/>
      <c r="E42" s="171"/>
      <c r="F42" s="43">
        <v>0</v>
      </c>
      <c r="G42" s="80">
        <v>300000</v>
      </c>
      <c r="H42" s="100">
        <v>100000</v>
      </c>
      <c r="I42" s="44">
        <v>99999.67</v>
      </c>
      <c r="J42" s="44">
        <v>99999.67</v>
      </c>
      <c r="K42" s="44">
        <f>I42</f>
        <v>99999.67</v>
      </c>
      <c r="L42" s="44">
        <f>I42-K42</f>
        <v>0</v>
      </c>
      <c r="M42" s="35" t="s">
        <v>4</v>
      </c>
      <c r="N42" s="38"/>
      <c r="O42" s="38"/>
      <c r="P42" s="38"/>
      <c r="Q42" s="38"/>
      <c r="R42" s="38"/>
      <c r="S42" s="38"/>
      <c r="T42" s="38"/>
    </row>
    <row r="43" spans="1:20" s="38" customFormat="1" ht="23.25" customHeight="1">
      <c r="A43" s="128" t="s">
        <v>10</v>
      </c>
      <c r="B43" s="129"/>
      <c r="C43" s="129"/>
      <c r="D43" s="129"/>
      <c r="E43" s="130"/>
      <c r="F43" s="41"/>
      <c r="G43" s="42">
        <f t="shared" ref="G43:L43" si="12">SUM(G42:G42)</f>
        <v>300000</v>
      </c>
      <c r="H43" s="42">
        <f t="shared" si="12"/>
        <v>100000</v>
      </c>
      <c r="I43" s="42">
        <f t="shared" si="12"/>
        <v>99999.67</v>
      </c>
      <c r="J43" s="42">
        <f t="shared" si="12"/>
        <v>99999.67</v>
      </c>
      <c r="K43" s="42">
        <f t="shared" si="12"/>
        <v>99999.67</v>
      </c>
      <c r="L43" s="42">
        <f t="shared" si="12"/>
        <v>0</v>
      </c>
      <c r="M43" s="41"/>
    </row>
    <row r="44" spans="1:20" s="39" customFormat="1" ht="72">
      <c r="A44" s="47" t="s">
        <v>59</v>
      </c>
      <c r="B44" s="48" t="s">
        <v>72</v>
      </c>
      <c r="C44" s="125" t="s">
        <v>122</v>
      </c>
      <c r="D44" s="126"/>
      <c r="E44" s="127"/>
      <c r="F44" s="47">
        <v>0</v>
      </c>
      <c r="G44" s="79">
        <v>6000</v>
      </c>
      <c r="H44" s="99">
        <v>2000</v>
      </c>
      <c r="I44" s="49">
        <v>2000</v>
      </c>
      <c r="J44" s="37">
        <v>2000</v>
      </c>
      <c r="K44" s="49">
        <f>I44</f>
        <v>2000</v>
      </c>
      <c r="L44" s="36">
        <f>I44-K44</f>
        <v>0</v>
      </c>
      <c r="M44" s="35" t="s">
        <v>5</v>
      </c>
      <c r="N44" s="38"/>
      <c r="O44" s="38"/>
      <c r="P44" s="38"/>
      <c r="Q44" s="38"/>
      <c r="R44" s="38"/>
      <c r="S44" s="38"/>
      <c r="T44" s="38"/>
    </row>
    <row r="45" spans="1:20" s="39" customFormat="1">
      <c r="A45" s="128" t="s">
        <v>10</v>
      </c>
      <c r="B45" s="129"/>
      <c r="C45" s="129"/>
      <c r="D45" s="129"/>
      <c r="E45" s="130"/>
      <c r="F45" s="41"/>
      <c r="G45" s="42">
        <f t="shared" ref="G45:L45" si="13">SUM(G44)</f>
        <v>6000</v>
      </c>
      <c r="H45" s="42">
        <f t="shared" si="13"/>
        <v>2000</v>
      </c>
      <c r="I45" s="42">
        <f t="shared" si="13"/>
        <v>2000</v>
      </c>
      <c r="J45" s="42">
        <f t="shared" si="13"/>
        <v>2000</v>
      </c>
      <c r="K45" s="42">
        <f t="shared" si="13"/>
        <v>2000</v>
      </c>
      <c r="L45" s="42">
        <f t="shared" si="13"/>
        <v>0</v>
      </c>
      <c r="M45" s="41"/>
      <c r="N45" s="38"/>
      <c r="O45" s="38"/>
      <c r="P45" s="38"/>
      <c r="Q45" s="38"/>
      <c r="R45" s="38"/>
      <c r="S45" s="38"/>
      <c r="T45" s="38"/>
    </row>
    <row r="46" spans="1:20" s="39" customFormat="1" ht="97.5" customHeight="1">
      <c r="A46" s="35" t="s">
        <v>60</v>
      </c>
      <c r="B46" s="48" t="s">
        <v>72</v>
      </c>
      <c r="C46" s="125" t="s">
        <v>123</v>
      </c>
      <c r="D46" s="126"/>
      <c r="E46" s="127"/>
      <c r="F46" s="35">
        <v>0</v>
      </c>
      <c r="G46" s="73">
        <f>6000*3</f>
        <v>18000</v>
      </c>
      <c r="H46" s="36">
        <v>6000</v>
      </c>
      <c r="I46" s="36">
        <v>6000</v>
      </c>
      <c r="J46" s="37">
        <v>6000</v>
      </c>
      <c r="K46" s="36">
        <v>6000</v>
      </c>
      <c r="L46" s="36">
        <f>I46-K46</f>
        <v>0</v>
      </c>
      <c r="M46" s="35" t="s">
        <v>6</v>
      </c>
      <c r="N46" s="38"/>
      <c r="O46" s="38"/>
      <c r="P46" s="38"/>
      <c r="Q46" s="38"/>
      <c r="R46" s="38"/>
      <c r="S46" s="38"/>
      <c r="T46" s="38"/>
    </row>
    <row r="47" spans="1:20" s="39" customFormat="1">
      <c r="A47" s="128" t="s">
        <v>10</v>
      </c>
      <c r="B47" s="129"/>
      <c r="C47" s="129"/>
      <c r="D47" s="129"/>
      <c r="E47" s="130"/>
      <c r="F47" s="41"/>
      <c r="G47" s="42">
        <f t="shared" ref="G47:L47" si="14">SUM(G46)</f>
        <v>18000</v>
      </c>
      <c r="H47" s="42">
        <f t="shared" si="14"/>
        <v>6000</v>
      </c>
      <c r="I47" s="42">
        <f t="shared" si="14"/>
        <v>6000</v>
      </c>
      <c r="J47" s="42">
        <f t="shared" si="14"/>
        <v>6000</v>
      </c>
      <c r="K47" s="42">
        <f t="shared" si="14"/>
        <v>6000</v>
      </c>
      <c r="L47" s="42">
        <f t="shared" si="14"/>
        <v>0</v>
      </c>
      <c r="M47" s="41"/>
      <c r="N47" s="38"/>
      <c r="O47" s="38"/>
      <c r="P47" s="38"/>
      <c r="Q47" s="38"/>
      <c r="R47" s="38"/>
      <c r="S47" s="38"/>
      <c r="T47" s="38"/>
    </row>
    <row r="48" spans="1:20" s="39" customFormat="1" ht="72">
      <c r="A48" s="28" t="s">
        <v>61</v>
      </c>
      <c r="B48" s="101" t="s">
        <v>30</v>
      </c>
      <c r="C48" s="162" t="s">
        <v>124</v>
      </c>
      <c r="D48" s="163"/>
      <c r="E48" s="164"/>
      <c r="F48" s="28">
        <v>0</v>
      </c>
      <c r="G48" s="73">
        <v>3798125</v>
      </c>
      <c r="H48" s="73">
        <v>518125</v>
      </c>
      <c r="I48" s="73">
        <v>517873.99</v>
      </c>
      <c r="J48" s="73">
        <v>517873.99</v>
      </c>
      <c r="K48" s="73">
        <v>517873.99</v>
      </c>
      <c r="L48" s="73">
        <f>SUM(L47)</f>
        <v>0</v>
      </c>
      <c r="M48" s="167" t="s">
        <v>138</v>
      </c>
      <c r="N48" s="38"/>
      <c r="O48" s="38"/>
      <c r="P48" s="38"/>
      <c r="Q48" s="38"/>
      <c r="R48" s="38"/>
      <c r="S48" s="38"/>
      <c r="T48" s="38"/>
    </row>
    <row r="49" spans="1:20" s="39" customFormat="1" ht="99.75" customHeight="1">
      <c r="A49" s="28" t="s">
        <v>31</v>
      </c>
      <c r="B49" s="101" t="s">
        <v>30</v>
      </c>
      <c r="C49" s="159" t="s">
        <v>125</v>
      </c>
      <c r="D49" s="160"/>
      <c r="E49" s="161"/>
      <c r="F49" s="28">
        <v>0</v>
      </c>
      <c r="G49" s="73">
        <v>985875</v>
      </c>
      <c r="H49" s="83">
        <v>985875</v>
      </c>
      <c r="I49" s="83">
        <v>985875</v>
      </c>
      <c r="J49" s="83">
        <v>985875</v>
      </c>
      <c r="K49" s="83">
        <v>985875</v>
      </c>
      <c r="L49" s="83">
        <f>I49-K49</f>
        <v>0</v>
      </c>
      <c r="M49" s="168"/>
      <c r="N49" s="38"/>
      <c r="O49" s="38"/>
      <c r="P49" s="38"/>
      <c r="Q49" s="38"/>
      <c r="R49" s="38"/>
      <c r="S49" s="38"/>
      <c r="T49" s="38"/>
    </row>
    <row r="50" spans="1:20" s="39" customFormat="1" ht="72">
      <c r="A50" s="28" t="s">
        <v>61</v>
      </c>
      <c r="B50" s="101" t="s">
        <v>30</v>
      </c>
      <c r="C50" s="162" t="s">
        <v>140</v>
      </c>
      <c r="D50" s="163"/>
      <c r="E50" s="164"/>
      <c r="F50" s="28">
        <v>0</v>
      </c>
      <c r="G50" s="73">
        <v>96000</v>
      </c>
      <c r="H50" s="73">
        <v>96000</v>
      </c>
      <c r="I50" s="73">
        <v>96000</v>
      </c>
      <c r="J50" s="73">
        <v>96000</v>
      </c>
      <c r="K50" s="73">
        <v>96000</v>
      </c>
      <c r="L50" s="73">
        <f>SUM(L49)</f>
        <v>0</v>
      </c>
      <c r="M50" s="168"/>
      <c r="N50" s="38"/>
      <c r="O50" s="38"/>
      <c r="P50" s="38"/>
      <c r="Q50" s="38"/>
      <c r="R50" s="38"/>
      <c r="S50" s="38"/>
      <c r="T50" s="38"/>
    </row>
    <row r="51" spans="1:20" s="39" customFormat="1">
      <c r="A51" s="128" t="s">
        <v>10</v>
      </c>
      <c r="B51" s="129"/>
      <c r="C51" s="129"/>
      <c r="D51" s="129"/>
      <c r="E51" s="130"/>
      <c r="F51" s="41"/>
      <c r="G51" s="42">
        <f t="shared" ref="G51:L51" si="15">SUM(G48:G50)</f>
        <v>4880000</v>
      </c>
      <c r="H51" s="42">
        <f t="shared" si="15"/>
        <v>1600000</v>
      </c>
      <c r="I51" s="42">
        <f t="shared" si="15"/>
        <v>1599748.99</v>
      </c>
      <c r="J51" s="42">
        <f t="shared" si="15"/>
        <v>1599748.99</v>
      </c>
      <c r="K51" s="42">
        <f t="shared" si="15"/>
        <v>1599748.99</v>
      </c>
      <c r="L51" s="42">
        <f t="shared" si="15"/>
        <v>0</v>
      </c>
      <c r="M51" s="41"/>
      <c r="N51" s="38"/>
      <c r="O51" s="38"/>
      <c r="P51" s="38"/>
      <c r="Q51" s="38"/>
      <c r="R51" s="38"/>
      <c r="S51" s="38"/>
      <c r="T51" s="38"/>
    </row>
    <row r="52" spans="1:20" s="39" customFormat="1">
      <c r="A52" s="118" t="s">
        <v>62</v>
      </c>
      <c r="B52" s="119"/>
      <c r="C52" s="119"/>
      <c r="D52" s="119"/>
      <c r="E52" s="120"/>
      <c r="F52" s="31"/>
      <c r="G52" s="32">
        <f t="shared" ref="G52:L52" si="16">G54+G56+G58</f>
        <v>480600</v>
      </c>
      <c r="H52" s="32">
        <f t="shared" si="16"/>
        <v>160200</v>
      </c>
      <c r="I52" s="32">
        <f t="shared" si="16"/>
        <v>160190</v>
      </c>
      <c r="J52" s="32">
        <f t="shared" si="16"/>
        <v>160190</v>
      </c>
      <c r="K52" s="32">
        <f t="shared" si="16"/>
        <v>160190</v>
      </c>
      <c r="L52" s="32">
        <f t="shared" si="16"/>
        <v>0</v>
      </c>
      <c r="M52" s="32"/>
      <c r="N52" s="38"/>
      <c r="O52" s="38"/>
      <c r="P52" s="38"/>
      <c r="Q52" s="38"/>
      <c r="R52" s="38"/>
      <c r="S52" s="38"/>
      <c r="T52" s="38"/>
    </row>
    <row r="53" spans="1:20" s="39" customFormat="1" ht="48">
      <c r="A53" s="35" t="s">
        <v>63</v>
      </c>
      <c r="B53" s="40" t="s">
        <v>29</v>
      </c>
      <c r="C53" s="125" t="s">
        <v>126</v>
      </c>
      <c r="D53" s="126"/>
      <c r="E53" s="127"/>
      <c r="F53" s="35">
        <v>0</v>
      </c>
      <c r="G53" s="73">
        <v>172800</v>
      </c>
      <c r="H53" s="36">
        <v>57600</v>
      </c>
      <c r="I53" s="36">
        <v>57590</v>
      </c>
      <c r="J53" s="36">
        <v>57590</v>
      </c>
      <c r="K53" s="36">
        <f>I53</f>
        <v>57590</v>
      </c>
      <c r="L53" s="36">
        <f>I53-K53</f>
        <v>0</v>
      </c>
      <c r="M53" s="35" t="s">
        <v>7</v>
      </c>
      <c r="N53" s="38"/>
      <c r="O53" s="38"/>
      <c r="P53" s="38"/>
      <c r="Q53" s="38"/>
      <c r="R53" s="38"/>
      <c r="S53" s="38"/>
      <c r="T53" s="38"/>
    </row>
    <row r="54" spans="1:20" s="39" customFormat="1">
      <c r="A54" s="128" t="s">
        <v>10</v>
      </c>
      <c r="B54" s="129"/>
      <c r="C54" s="129"/>
      <c r="D54" s="129"/>
      <c r="E54" s="130"/>
      <c r="F54" s="41"/>
      <c r="G54" s="42">
        <f t="shared" ref="G54:L54" si="17">SUM(G53:G53)</f>
        <v>172800</v>
      </c>
      <c r="H54" s="42">
        <f t="shared" si="17"/>
        <v>57600</v>
      </c>
      <c r="I54" s="42">
        <f t="shared" si="17"/>
        <v>57590</v>
      </c>
      <c r="J54" s="42">
        <f t="shared" si="17"/>
        <v>57590</v>
      </c>
      <c r="K54" s="42">
        <f t="shared" si="17"/>
        <v>57590</v>
      </c>
      <c r="L54" s="42">
        <f t="shared" si="17"/>
        <v>0</v>
      </c>
      <c r="M54" s="41"/>
      <c r="N54" s="38"/>
      <c r="O54" s="38"/>
      <c r="P54" s="38"/>
      <c r="Q54" s="38"/>
      <c r="R54" s="38"/>
      <c r="S54" s="38"/>
      <c r="T54" s="38"/>
    </row>
    <row r="55" spans="1:20" s="39" customFormat="1" ht="84">
      <c r="A55" s="35" t="s">
        <v>64</v>
      </c>
      <c r="B55" s="40" t="s">
        <v>29</v>
      </c>
      <c r="C55" s="125" t="s">
        <v>127</v>
      </c>
      <c r="D55" s="126"/>
      <c r="E55" s="127"/>
      <c r="F55" s="35">
        <v>0</v>
      </c>
      <c r="G55" s="73">
        <v>135000</v>
      </c>
      <c r="H55" s="36">
        <v>45000</v>
      </c>
      <c r="I55" s="36">
        <v>45000</v>
      </c>
      <c r="J55" s="36">
        <v>45000</v>
      </c>
      <c r="K55" s="36">
        <v>45000</v>
      </c>
      <c r="L55" s="36">
        <f>I55-K55</f>
        <v>0</v>
      </c>
      <c r="M55" s="35" t="s">
        <v>8</v>
      </c>
      <c r="N55" s="38"/>
      <c r="O55" s="38"/>
      <c r="P55" s="38"/>
      <c r="Q55" s="38"/>
      <c r="R55" s="38"/>
      <c r="S55" s="38"/>
      <c r="T55" s="38"/>
    </row>
    <row r="56" spans="1:20" s="39" customFormat="1" ht="16.5" customHeight="1">
      <c r="A56" s="128" t="s">
        <v>10</v>
      </c>
      <c r="B56" s="129"/>
      <c r="C56" s="129"/>
      <c r="D56" s="129"/>
      <c r="E56" s="130"/>
      <c r="F56" s="41"/>
      <c r="G56" s="42">
        <f t="shared" ref="G56:L56" si="18">SUM(G55:G55)</f>
        <v>135000</v>
      </c>
      <c r="H56" s="42">
        <f t="shared" si="18"/>
        <v>45000</v>
      </c>
      <c r="I56" s="42">
        <f t="shared" si="18"/>
        <v>45000</v>
      </c>
      <c r="J56" s="42">
        <f t="shared" si="18"/>
        <v>45000</v>
      </c>
      <c r="K56" s="42">
        <f t="shared" si="18"/>
        <v>45000</v>
      </c>
      <c r="L56" s="42">
        <f t="shared" si="18"/>
        <v>0</v>
      </c>
      <c r="M56" s="41"/>
      <c r="N56" s="38"/>
      <c r="O56" s="38"/>
      <c r="P56" s="38"/>
      <c r="Q56" s="38"/>
      <c r="R56" s="38"/>
      <c r="S56" s="38"/>
      <c r="T56" s="38"/>
    </row>
    <row r="57" spans="1:20" s="39" customFormat="1" ht="63.75" customHeight="1">
      <c r="A57" s="35" t="s">
        <v>65</v>
      </c>
      <c r="B57" s="40" t="s">
        <v>29</v>
      </c>
      <c r="C57" s="125" t="s">
        <v>128</v>
      </c>
      <c r="D57" s="126"/>
      <c r="E57" s="127"/>
      <c r="F57" s="35">
        <v>0</v>
      </c>
      <c r="G57" s="73">
        <v>172800</v>
      </c>
      <c r="H57" s="36">
        <v>57600</v>
      </c>
      <c r="I57" s="36">
        <v>57600</v>
      </c>
      <c r="J57" s="36">
        <v>57600</v>
      </c>
      <c r="K57" s="36">
        <f>I57</f>
        <v>57600</v>
      </c>
      <c r="L57" s="36">
        <f>I57-K57</f>
        <v>0</v>
      </c>
      <c r="M57" s="35" t="s">
        <v>9</v>
      </c>
      <c r="N57" s="50"/>
      <c r="O57" s="38"/>
      <c r="P57" s="38"/>
      <c r="Q57" s="38"/>
      <c r="R57" s="38"/>
      <c r="S57" s="38"/>
      <c r="T57" s="38"/>
    </row>
    <row r="58" spans="1:20" s="39" customFormat="1" ht="24.75" customHeight="1">
      <c r="A58" s="128" t="s">
        <v>10</v>
      </c>
      <c r="B58" s="129"/>
      <c r="C58" s="129"/>
      <c r="D58" s="129"/>
      <c r="E58" s="130"/>
      <c r="F58" s="41"/>
      <c r="G58" s="42">
        <f t="shared" ref="G58:L58" si="19">SUM(G57)</f>
        <v>172800</v>
      </c>
      <c r="H58" s="42">
        <f t="shared" si="19"/>
        <v>57600</v>
      </c>
      <c r="I58" s="42">
        <f t="shared" si="19"/>
        <v>57600</v>
      </c>
      <c r="J58" s="42">
        <f t="shared" si="19"/>
        <v>57600</v>
      </c>
      <c r="K58" s="42">
        <f t="shared" si="19"/>
        <v>57600</v>
      </c>
      <c r="L58" s="42">
        <f t="shared" si="19"/>
        <v>0</v>
      </c>
      <c r="M58" s="41"/>
      <c r="N58" s="50"/>
      <c r="O58" s="38"/>
      <c r="P58" s="38"/>
      <c r="Q58" s="38"/>
      <c r="R58" s="38"/>
      <c r="S58" s="38"/>
      <c r="T58" s="38"/>
    </row>
    <row r="59" spans="1:20" s="39" customFormat="1" ht="15" customHeight="1">
      <c r="A59" s="118" t="s">
        <v>66</v>
      </c>
      <c r="B59" s="119"/>
      <c r="C59" s="119"/>
      <c r="D59" s="119"/>
      <c r="E59" s="120"/>
      <c r="F59" s="31"/>
      <c r="G59" s="32">
        <f t="shared" ref="G59:L59" si="20">G61+G63+G65+G67+G69</f>
        <v>596400</v>
      </c>
      <c r="H59" s="32">
        <f t="shared" si="20"/>
        <v>198800</v>
      </c>
      <c r="I59" s="32">
        <f t="shared" si="20"/>
        <v>198699.98</v>
      </c>
      <c r="J59" s="32">
        <f t="shared" si="20"/>
        <v>198699.98</v>
      </c>
      <c r="K59" s="32">
        <f t="shared" si="20"/>
        <v>198699.98</v>
      </c>
      <c r="L59" s="32">
        <f t="shared" si="20"/>
        <v>0</v>
      </c>
      <c r="M59" s="32"/>
      <c r="N59" s="50"/>
      <c r="O59" s="38"/>
      <c r="P59" s="38"/>
      <c r="Q59" s="38"/>
      <c r="R59" s="38"/>
      <c r="S59" s="38"/>
      <c r="T59" s="38"/>
    </row>
    <row r="60" spans="1:20" s="39" customFormat="1" ht="72">
      <c r="A60" s="35" t="s">
        <v>92</v>
      </c>
      <c r="B60" s="40" t="s">
        <v>70</v>
      </c>
      <c r="C60" s="125" t="s">
        <v>93</v>
      </c>
      <c r="D60" s="126"/>
      <c r="E60" s="127"/>
      <c r="F60" s="35">
        <v>0</v>
      </c>
      <c r="G60" s="73">
        <v>141000</v>
      </c>
      <c r="H60" s="36">
        <v>47000</v>
      </c>
      <c r="I60" s="36">
        <v>47000</v>
      </c>
      <c r="J60" s="36">
        <v>47000</v>
      </c>
      <c r="K60" s="36">
        <f>I60</f>
        <v>47000</v>
      </c>
      <c r="L60" s="36">
        <f>I60-K60</f>
        <v>0</v>
      </c>
      <c r="M60" s="35" t="s">
        <v>69</v>
      </c>
      <c r="N60" s="38"/>
      <c r="O60" s="38"/>
      <c r="P60" s="38"/>
      <c r="Q60" s="38"/>
      <c r="R60" s="38"/>
      <c r="S60" s="38"/>
      <c r="T60" s="38"/>
    </row>
    <row r="61" spans="1:20" s="39" customFormat="1">
      <c r="A61" s="128" t="s">
        <v>10</v>
      </c>
      <c r="B61" s="129"/>
      <c r="C61" s="129"/>
      <c r="D61" s="129"/>
      <c r="E61" s="130"/>
      <c r="F61" s="41"/>
      <c r="G61" s="42">
        <f t="shared" ref="G61:L61" si="21">SUM(G60)</f>
        <v>141000</v>
      </c>
      <c r="H61" s="42">
        <f t="shared" si="21"/>
        <v>47000</v>
      </c>
      <c r="I61" s="42">
        <f t="shared" si="21"/>
        <v>47000</v>
      </c>
      <c r="J61" s="42">
        <f t="shared" si="21"/>
        <v>47000</v>
      </c>
      <c r="K61" s="42">
        <f t="shared" si="21"/>
        <v>47000</v>
      </c>
      <c r="L61" s="42">
        <f t="shared" si="21"/>
        <v>0</v>
      </c>
      <c r="M61" s="41"/>
      <c r="N61" s="38"/>
      <c r="O61" s="38"/>
      <c r="P61" s="38"/>
      <c r="Q61" s="38"/>
      <c r="R61" s="38"/>
      <c r="S61" s="38"/>
      <c r="T61" s="38"/>
    </row>
    <row r="62" spans="1:20" s="39" customFormat="1" ht="60">
      <c r="A62" s="35" t="s">
        <v>99</v>
      </c>
      <c r="B62" s="40" t="s">
        <v>70</v>
      </c>
      <c r="C62" s="125" t="s">
        <v>103</v>
      </c>
      <c r="D62" s="126"/>
      <c r="E62" s="127"/>
      <c r="F62" s="35">
        <v>0</v>
      </c>
      <c r="G62" s="73">
        <v>105000</v>
      </c>
      <c r="H62" s="36">
        <v>35000</v>
      </c>
      <c r="I62" s="36">
        <v>35000</v>
      </c>
      <c r="J62" s="37">
        <v>35000</v>
      </c>
      <c r="K62" s="36">
        <f>I62</f>
        <v>35000</v>
      </c>
      <c r="L62" s="36">
        <f>I62-K62</f>
        <v>0</v>
      </c>
      <c r="M62" s="40" t="s">
        <v>107</v>
      </c>
      <c r="N62" s="38"/>
      <c r="O62" s="38"/>
      <c r="P62" s="38"/>
      <c r="Q62" s="38"/>
      <c r="R62" s="38"/>
      <c r="S62" s="38"/>
      <c r="T62" s="38"/>
    </row>
    <row r="63" spans="1:20" s="39" customFormat="1">
      <c r="A63" s="128" t="s">
        <v>10</v>
      </c>
      <c r="B63" s="129"/>
      <c r="C63" s="129"/>
      <c r="D63" s="129"/>
      <c r="E63" s="130"/>
      <c r="F63" s="41"/>
      <c r="G63" s="42">
        <f t="shared" ref="G63:L63" si="22">SUM(G62)</f>
        <v>105000</v>
      </c>
      <c r="H63" s="42">
        <f t="shared" si="22"/>
        <v>35000</v>
      </c>
      <c r="I63" s="42">
        <f t="shared" si="22"/>
        <v>35000</v>
      </c>
      <c r="J63" s="42">
        <f t="shared" si="22"/>
        <v>35000</v>
      </c>
      <c r="K63" s="42">
        <f t="shared" si="22"/>
        <v>35000</v>
      </c>
      <c r="L63" s="42">
        <f t="shared" si="22"/>
        <v>0</v>
      </c>
      <c r="M63" s="41"/>
      <c r="N63" s="38"/>
      <c r="O63" s="38"/>
      <c r="P63" s="38"/>
      <c r="Q63" s="38"/>
      <c r="R63" s="38"/>
      <c r="S63" s="38"/>
      <c r="T63" s="38"/>
    </row>
    <row r="64" spans="1:20" s="39" customFormat="1" ht="74.25" customHeight="1">
      <c r="A64" s="35" t="s">
        <v>100</v>
      </c>
      <c r="B64" s="40" t="s">
        <v>70</v>
      </c>
      <c r="C64" s="125" t="s">
        <v>104</v>
      </c>
      <c r="D64" s="126"/>
      <c r="E64" s="127"/>
      <c r="F64" s="35">
        <v>0</v>
      </c>
      <c r="G64" s="73">
        <v>60000</v>
      </c>
      <c r="H64" s="36">
        <v>20000</v>
      </c>
      <c r="I64" s="36">
        <v>20000</v>
      </c>
      <c r="J64" s="37">
        <v>20000</v>
      </c>
      <c r="K64" s="36">
        <f>I64</f>
        <v>20000</v>
      </c>
      <c r="L64" s="36">
        <f>I64-K64</f>
        <v>0</v>
      </c>
      <c r="M64" s="40" t="s">
        <v>108</v>
      </c>
      <c r="N64" s="38"/>
      <c r="O64" s="38"/>
      <c r="P64" s="38"/>
      <c r="Q64" s="38"/>
      <c r="R64" s="38"/>
      <c r="S64" s="38"/>
      <c r="T64" s="38"/>
    </row>
    <row r="65" spans="1:20" s="39" customFormat="1" ht="24" customHeight="1">
      <c r="A65" s="128" t="s">
        <v>10</v>
      </c>
      <c r="B65" s="129"/>
      <c r="C65" s="129"/>
      <c r="D65" s="129"/>
      <c r="E65" s="130"/>
      <c r="F65" s="41"/>
      <c r="G65" s="42">
        <f>G64</f>
        <v>60000</v>
      </c>
      <c r="H65" s="42">
        <f t="shared" ref="H65:M65" si="23">H64</f>
        <v>20000</v>
      </c>
      <c r="I65" s="42">
        <f t="shared" si="23"/>
        <v>20000</v>
      </c>
      <c r="J65" s="42">
        <f t="shared" si="23"/>
        <v>20000</v>
      </c>
      <c r="K65" s="42">
        <f t="shared" si="23"/>
        <v>20000</v>
      </c>
      <c r="L65" s="42">
        <f t="shared" si="23"/>
        <v>0</v>
      </c>
      <c r="M65" s="42" t="str">
        <f t="shared" si="23"/>
        <v>30 участников получили знания по технической эксплуатации и правила судовождения маломерных гребных судов на малых реках</v>
      </c>
      <c r="N65" s="38"/>
      <c r="O65" s="38"/>
      <c r="P65" s="38"/>
      <c r="Q65" s="38"/>
      <c r="R65" s="38"/>
      <c r="S65" s="38"/>
      <c r="T65" s="38"/>
    </row>
    <row r="66" spans="1:20" s="39" customFormat="1" ht="137.25" customHeight="1">
      <c r="A66" s="84" t="s">
        <v>101</v>
      </c>
      <c r="B66" s="40" t="s">
        <v>70</v>
      </c>
      <c r="C66" s="125" t="s">
        <v>105</v>
      </c>
      <c r="D66" s="126"/>
      <c r="E66" s="127"/>
      <c r="F66" s="35">
        <v>0</v>
      </c>
      <c r="G66" s="73">
        <v>260400</v>
      </c>
      <c r="H66" s="36">
        <v>86800</v>
      </c>
      <c r="I66" s="36">
        <v>86700</v>
      </c>
      <c r="J66" s="37">
        <v>86700</v>
      </c>
      <c r="K66" s="36">
        <f>I66</f>
        <v>86700</v>
      </c>
      <c r="L66" s="36">
        <f>I66-K66</f>
        <v>0</v>
      </c>
      <c r="M66" s="40" t="s">
        <v>109</v>
      </c>
      <c r="N66" s="38"/>
      <c r="O66" s="38"/>
      <c r="P66" s="38"/>
      <c r="Q66" s="38"/>
      <c r="R66" s="38"/>
      <c r="S66" s="38"/>
      <c r="T66" s="38"/>
    </row>
    <row r="67" spans="1:20" s="39" customFormat="1">
      <c r="A67" s="128" t="s">
        <v>10</v>
      </c>
      <c r="B67" s="129"/>
      <c r="C67" s="129"/>
      <c r="D67" s="129"/>
      <c r="E67" s="130"/>
      <c r="F67" s="41"/>
      <c r="G67" s="42">
        <f t="shared" ref="G67:L67" si="24">SUM(G66:G66)</f>
        <v>260400</v>
      </c>
      <c r="H67" s="42">
        <f t="shared" si="24"/>
        <v>86800</v>
      </c>
      <c r="I67" s="42">
        <f t="shared" si="24"/>
        <v>86700</v>
      </c>
      <c r="J67" s="42">
        <f t="shared" si="24"/>
        <v>86700</v>
      </c>
      <c r="K67" s="42">
        <f t="shared" si="24"/>
        <v>86700</v>
      </c>
      <c r="L67" s="42">
        <f t="shared" si="24"/>
        <v>0</v>
      </c>
      <c r="M67" s="41"/>
      <c r="N67" s="38"/>
      <c r="O67" s="38"/>
      <c r="P67" s="38"/>
      <c r="Q67" s="38"/>
      <c r="R67" s="38"/>
      <c r="S67" s="38"/>
      <c r="T67" s="38"/>
    </row>
    <row r="68" spans="1:20" s="39" customFormat="1" ht="76.5" customHeight="1">
      <c r="A68" s="35" t="s">
        <v>102</v>
      </c>
      <c r="B68" s="40" t="s">
        <v>70</v>
      </c>
      <c r="C68" s="125" t="s">
        <v>106</v>
      </c>
      <c r="D68" s="126"/>
      <c r="E68" s="127"/>
      <c r="F68" s="35">
        <v>0</v>
      </c>
      <c r="G68" s="73">
        <v>30000</v>
      </c>
      <c r="H68" s="36">
        <v>10000</v>
      </c>
      <c r="I68" s="36">
        <v>9999.98</v>
      </c>
      <c r="J68" s="37">
        <v>9999.98</v>
      </c>
      <c r="K68" s="36">
        <f>I68</f>
        <v>9999.98</v>
      </c>
      <c r="L68" s="36">
        <f>I68-K68</f>
        <v>0</v>
      </c>
      <c r="M68" s="40" t="s">
        <v>110</v>
      </c>
      <c r="N68" s="38"/>
      <c r="O68" s="38"/>
      <c r="P68" s="38"/>
      <c r="Q68" s="38"/>
      <c r="R68" s="38"/>
      <c r="S68" s="38"/>
      <c r="T68" s="38"/>
    </row>
    <row r="69" spans="1:20" s="39" customFormat="1">
      <c r="A69" s="128" t="s">
        <v>10</v>
      </c>
      <c r="B69" s="129"/>
      <c r="C69" s="129"/>
      <c r="D69" s="129"/>
      <c r="E69" s="130"/>
      <c r="F69" s="41"/>
      <c r="G69" s="42">
        <f t="shared" ref="G69:L69" si="25">SUM(G68:G68)</f>
        <v>30000</v>
      </c>
      <c r="H69" s="42">
        <f t="shared" si="25"/>
        <v>10000</v>
      </c>
      <c r="I69" s="42">
        <f t="shared" si="25"/>
        <v>9999.98</v>
      </c>
      <c r="J69" s="42">
        <f t="shared" si="25"/>
        <v>9999.98</v>
      </c>
      <c r="K69" s="42">
        <f t="shared" si="25"/>
        <v>9999.98</v>
      </c>
      <c r="L69" s="42">
        <f t="shared" si="25"/>
        <v>0</v>
      </c>
      <c r="M69" s="41"/>
      <c r="N69" s="38"/>
      <c r="O69" s="38"/>
      <c r="P69" s="38"/>
      <c r="Q69" s="38"/>
      <c r="R69" s="38"/>
      <c r="S69" s="38"/>
      <c r="T69" s="38"/>
    </row>
    <row r="70" spans="1:20" s="39" customFormat="1" ht="15" customHeight="1">
      <c r="A70" s="118" t="s">
        <v>143</v>
      </c>
      <c r="B70" s="119"/>
      <c r="C70" s="119"/>
      <c r="D70" s="119"/>
      <c r="E70" s="120"/>
      <c r="F70" s="31"/>
      <c r="G70" s="32">
        <f t="shared" ref="G70:L70" si="26">G72+G74+G76+G78+G80</f>
        <v>5304570</v>
      </c>
      <c r="H70" s="32">
        <f t="shared" si="26"/>
        <v>1753133</v>
      </c>
      <c r="I70" s="32">
        <f t="shared" si="26"/>
        <v>1753132.37</v>
      </c>
      <c r="J70" s="32">
        <f t="shared" si="26"/>
        <v>1753132.37</v>
      </c>
      <c r="K70" s="32">
        <f t="shared" si="26"/>
        <v>1753132.37</v>
      </c>
      <c r="L70" s="32">
        <f t="shared" si="26"/>
        <v>0</v>
      </c>
      <c r="M70" s="32"/>
      <c r="N70" s="50"/>
      <c r="O70" s="38"/>
      <c r="P70" s="38"/>
      <c r="Q70" s="38"/>
      <c r="R70" s="38"/>
      <c r="S70" s="38"/>
      <c r="T70" s="38"/>
    </row>
    <row r="71" spans="1:20" s="39" customFormat="1" ht="43.5" customHeight="1">
      <c r="A71" s="28" t="s">
        <v>144</v>
      </c>
      <c r="B71" s="28" t="s">
        <v>145</v>
      </c>
      <c r="C71" s="121" t="s">
        <v>146</v>
      </c>
      <c r="D71" s="121"/>
      <c r="E71" s="121"/>
      <c r="F71" s="28">
        <v>0</v>
      </c>
      <c r="G71" s="73">
        <v>5304570</v>
      </c>
      <c r="H71" s="83">
        <v>1753133</v>
      </c>
      <c r="I71" s="83">
        <v>1753132.37</v>
      </c>
      <c r="J71" s="83">
        <v>1753132.37</v>
      </c>
      <c r="K71" s="36">
        <f>J71</f>
        <v>1753132.37</v>
      </c>
      <c r="L71" s="36">
        <f>I71-K71</f>
        <v>0</v>
      </c>
      <c r="M71" s="28" t="s">
        <v>147</v>
      </c>
      <c r="N71" s="38"/>
      <c r="O71" s="38"/>
      <c r="P71" s="38"/>
      <c r="Q71" s="38"/>
      <c r="R71" s="38"/>
      <c r="S71" s="38"/>
      <c r="T71" s="38"/>
    </row>
    <row r="72" spans="1:20" s="39" customFormat="1">
      <c r="A72" s="122" t="s">
        <v>10</v>
      </c>
      <c r="B72" s="123"/>
      <c r="C72" s="123"/>
      <c r="D72" s="123"/>
      <c r="E72" s="124"/>
      <c r="F72" s="41"/>
      <c r="G72" s="42">
        <f t="shared" ref="G72:L72" si="27">SUM(G71:G71)</f>
        <v>5304570</v>
      </c>
      <c r="H72" s="42">
        <f t="shared" si="27"/>
        <v>1753133</v>
      </c>
      <c r="I72" s="42">
        <f t="shared" si="27"/>
        <v>1753132.37</v>
      </c>
      <c r="J72" s="42">
        <f t="shared" si="27"/>
        <v>1753132.37</v>
      </c>
      <c r="K72" s="42">
        <f t="shared" si="27"/>
        <v>1753132.37</v>
      </c>
      <c r="L72" s="42">
        <f t="shared" si="27"/>
        <v>0</v>
      </c>
      <c r="M72" s="41"/>
      <c r="N72" s="38"/>
      <c r="O72" s="38"/>
      <c r="P72" s="38"/>
      <c r="Q72" s="38"/>
      <c r="R72" s="38"/>
      <c r="S72" s="38"/>
      <c r="T72" s="38"/>
    </row>
    <row r="73" spans="1:20" ht="24" customHeight="1">
      <c r="A73" s="128" t="s">
        <v>67</v>
      </c>
      <c r="B73" s="129"/>
      <c r="C73" s="129"/>
      <c r="D73" s="129"/>
      <c r="E73" s="130"/>
      <c r="F73" s="78"/>
      <c r="G73" s="51">
        <f>G18+G33+G52+G59+G70</f>
        <v>17229570</v>
      </c>
      <c r="H73" s="51">
        <f>H18+H33+H52+H59+H70</f>
        <v>5528133</v>
      </c>
      <c r="I73" s="51">
        <f>I18+I33+I52+I59+I70</f>
        <v>5526151.1500000004</v>
      </c>
      <c r="J73" s="51">
        <f>J18+J33+J52+J59+J70</f>
        <v>5526151.1500000004</v>
      </c>
      <c r="K73" s="51">
        <f>K18+K33+K52+K59+K70</f>
        <v>5526151.1500000004</v>
      </c>
      <c r="L73" s="51">
        <f>0</f>
        <v>0</v>
      </c>
      <c r="M73" s="41"/>
    </row>
    <row r="74" spans="1:20">
      <c r="A74" s="52"/>
      <c r="B74" s="53"/>
      <c r="C74" s="53"/>
      <c r="D74" s="52"/>
      <c r="E74" s="53"/>
      <c r="F74" s="54"/>
      <c r="G74" s="55"/>
      <c r="H74" s="54"/>
      <c r="I74" s="55"/>
      <c r="J74" s="56"/>
      <c r="K74" s="54"/>
      <c r="L74" s="54"/>
      <c r="M74" s="46"/>
    </row>
    <row r="75" spans="1:20" s="61" customFormat="1" ht="12.75">
      <c r="A75" s="165" t="s">
        <v>139</v>
      </c>
      <c r="B75" s="165"/>
      <c r="C75" s="165"/>
      <c r="D75" s="165"/>
      <c r="E75" s="165"/>
      <c r="F75" s="165"/>
      <c r="G75" s="166" t="s">
        <v>141</v>
      </c>
      <c r="H75" s="166"/>
      <c r="I75" s="59"/>
      <c r="J75" s="165"/>
      <c r="K75" s="165"/>
      <c r="L75" s="59"/>
      <c r="M75" s="59"/>
      <c r="N75" s="60"/>
      <c r="O75" s="60"/>
      <c r="P75" s="60"/>
      <c r="Q75" s="60"/>
      <c r="R75" s="60"/>
      <c r="S75" s="60"/>
      <c r="T75" s="60"/>
    </row>
    <row r="76" spans="1:20" s="61" customFormat="1" ht="12.75">
      <c r="A76" s="62"/>
      <c r="B76" s="57"/>
      <c r="C76" s="63"/>
      <c r="D76" s="57"/>
      <c r="E76" s="57"/>
      <c r="F76" s="57"/>
      <c r="G76" s="59"/>
      <c r="H76" s="59"/>
      <c r="I76" s="59"/>
      <c r="J76" s="64"/>
      <c r="K76" s="59"/>
      <c r="L76" s="59"/>
      <c r="M76" s="59"/>
      <c r="N76" s="60"/>
      <c r="O76" s="60"/>
      <c r="P76" s="60"/>
      <c r="Q76" s="60"/>
      <c r="R76" s="60"/>
      <c r="S76" s="60"/>
      <c r="T76" s="60"/>
    </row>
    <row r="77" spans="1:20" s="61" customFormat="1" ht="16.5" customHeight="1">
      <c r="A77" s="158"/>
      <c r="B77" s="158"/>
      <c r="C77" s="65"/>
      <c r="D77" s="59"/>
      <c r="E77" s="59"/>
      <c r="F77" s="59"/>
      <c r="G77" s="57"/>
      <c r="H77" s="58"/>
      <c r="I77" s="59"/>
      <c r="J77" s="165"/>
      <c r="K77" s="165"/>
      <c r="L77" s="59"/>
      <c r="M77" s="59"/>
      <c r="N77" s="60"/>
      <c r="O77" s="60"/>
      <c r="P77" s="60"/>
      <c r="Q77" s="60"/>
      <c r="R77" s="60"/>
      <c r="S77" s="60"/>
      <c r="T77" s="60"/>
    </row>
    <row r="78" spans="1:20">
      <c r="A78" s="156"/>
      <c r="B78" s="156"/>
      <c r="C78" s="156"/>
      <c r="D78" s="156"/>
      <c r="E78" s="156"/>
      <c r="F78" s="156"/>
      <c r="G78" s="66"/>
      <c r="H78" s="67"/>
      <c r="I78" s="66"/>
      <c r="J78" s="157"/>
      <c r="K78" s="157"/>
      <c r="L78" s="67"/>
      <c r="M78" s="67"/>
    </row>
    <row r="79" spans="1:20">
      <c r="A79" s="156" t="s">
        <v>111</v>
      </c>
      <c r="B79" s="156"/>
      <c r="C79" s="156"/>
      <c r="D79" s="156"/>
      <c r="E79" s="156"/>
      <c r="F79" s="156"/>
      <c r="G79" s="66"/>
      <c r="H79" s="67"/>
      <c r="I79" s="66"/>
      <c r="J79" s="156"/>
      <c r="K79" s="156"/>
      <c r="L79" s="67"/>
      <c r="M79" s="67"/>
    </row>
    <row r="80" spans="1:20">
      <c r="A80" s="68"/>
      <c r="B80" s="67"/>
      <c r="C80" s="69"/>
      <c r="D80" s="67"/>
      <c r="E80" s="67"/>
      <c r="F80" s="67"/>
      <c r="G80" s="66"/>
      <c r="H80" s="67"/>
      <c r="I80" s="66"/>
      <c r="J80" s="70"/>
      <c r="K80" s="67"/>
      <c r="L80" s="67"/>
      <c r="M80" s="67"/>
    </row>
  </sheetData>
  <mergeCells count="88">
    <mergeCell ref="M48:M50"/>
    <mergeCell ref="A32:E32"/>
    <mergeCell ref="A35:E35"/>
    <mergeCell ref="A37:E37"/>
    <mergeCell ref="A39:E39"/>
    <mergeCell ref="C34:E34"/>
    <mergeCell ref="C42:E42"/>
    <mergeCell ref="C44:E44"/>
    <mergeCell ref="C46:E46"/>
    <mergeCell ref="C38:E38"/>
    <mergeCell ref="A75:F75"/>
    <mergeCell ref="J75:K75"/>
    <mergeCell ref="C31:E31"/>
    <mergeCell ref="A43:E43"/>
    <mergeCell ref="A45:E45"/>
    <mergeCell ref="A47:E47"/>
    <mergeCell ref="A52:E52"/>
    <mergeCell ref="C60:E60"/>
    <mergeCell ref="G75:H75"/>
    <mergeCell ref="A73:E73"/>
    <mergeCell ref="C50:E50"/>
    <mergeCell ref="C23:E23"/>
    <mergeCell ref="A22:E22"/>
    <mergeCell ref="A20:E20"/>
    <mergeCell ref="A24:E24"/>
    <mergeCell ref="A26:E26"/>
    <mergeCell ref="C29:E29"/>
    <mergeCell ref="C25:E25"/>
    <mergeCell ref="A41:E41"/>
    <mergeCell ref="C48:E48"/>
    <mergeCell ref="C57:E57"/>
    <mergeCell ref="C53:E53"/>
    <mergeCell ref="A54:E54"/>
    <mergeCell ref="C62:E62"/>
    <mergeCell ref="A51:E51"/>
    <mergeCell ref="A79:F79"/>
    <mergeCell ref="A78:F78"/>
    <mergeCell ref="J78:K78"/>
    <mergeCell ref="J79:K79"/>
    <mergeCell ref="A77:B77"/>
    <mergeCell ref="J77:K77"/>
    <mergeCell ref="C21:E21"/>
    <mergeCell ref="H5:M5"/>
    <mergeCell ref="M15:M16"/>
    <mergeCell ref="L15:L16"/>
    <mergeCell ref="A6:M7"/>
    <mergeCell ref="L1:M1"/>
    <mergeCell ref="L2:M2"/>
    <mergeCell ref="J3:M3"/>
    <mergeCell ref="I4:M4"/>
    <mergeCell ref="C19:E19"/>
    <mergeCell ref="A18:E18"/>
    <mergeCell ref="A8:M8"/>
    <mergeCell ref="A9:M9"/>
    <mergeCell ref="A10:M10"/>
    <mergeCell ref="A11:M11"/>
    <mergeCell ref="A12:M12"/>
    <mergeCell ref="I15:K15"/>
    <mergeCell ref="A13:M13"/>
    <mergeCell ref="A14:M14"/>
    <mergeCell ref="C15:E16"/>
    <mergeCell ref="C17:E17"/>
    <mergeCell ref="F15:F16"/>
    <mergeCell ref="G15:H15"/>
    <mergeCell ref="A15:A16"/>
    <mergeCell ref="B15:B16"/>
    <mergeCell ref="A28:E28"/>
    <mergeCell ref="C27:E27"/>
    <mergeCell ref="C66:E66"/>
    <mergeCell ref="A65:E65"/>
    <mergeCell ref="A59:E59"/>
    <mergeCell ref="A56:E56"/>
    <mergeCell ref="A58:E58"/>
    <mergeCell ref="C64:E64"/>
    <mergeCell ref="A61:E61"/>
    <mergeCell ref="A63:E63"/>
    <mergeCell ref="A30:E30"/>
    <mergeCell ref="C55:E55"/>
    <mergeCell ref="C49:E49"/>
    <mergeCell ref="A33:E33"/>
    <mergeCell ref="C36:E36"/>
    <mergeCell ref="C40:E40"/>
    <mergeCell ref="A70:E70"/>
    <mergeCell ref="C71:E71"/>
    <mergeCell ref="A72:E72"/>
    <mergeCell ref="C68:E68"/>
    <mergeCell ref="A67:E67"/>
    <mergeCell ref="A69:E69"/>
  </mergeCells>
  <phoneticPr fontId="0" type="noConversion"/>
  <pageMargins left="0" right="0" top="0.19685039370078741" bottom="0.16" header="0.19685039370078741" footer="0.16"/>
  <pageSetup paperSize="9" scale="97" orientation="landscape" horizontalDpi="120" verticalDpi="144" r:id="rId1"/>
  <headerFooter alignWithMargins="0"/>
  <rowBreaks count="6" manualBreakCount="6">
    <brk id="20" max="12" man="1"/>
    <brk id="29" max="12" man="1"/>
    <brk id="38" max="12" man="1"/>
    <brk id="47" max="13" man="1"/>
    <brk id="58" max="12" man="1"/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2013 оц эффек озд до 1 март2014</vt:lpstr>
      <vt:lpstr>2013 оздор. до 1 марта 2014  </vt:lpstr>
      <vt:lpstr>'2013 оздор. до 1 марта 2014  '!Заголовки_для_печати</vt:lpstr>
      <vt:lpstr>'2013 оздор. до 1 марта 2014  '!Область_печати</vt:lpstr>
    </vt:vector>
  </TitlesOfParts>
  <Company>Управление образования Канска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Гавриловна Матвеева</dc:creator>
  <cp:lastModifiedBy>admin</cp:lastModifiedBy>
  <cp:lastPrinted>2014-02-28T07:13:03Z</cp:lastPrinted>
  <dcterms:created xsi:type="dcterms:W3CDTF">2006-06-26T00:24:49Z</dcterms:created>
  <dcterms:modified xsi:type="dcterms:W3CDTF">2014-04-09T02:23:09Z</dcterms:modified>
</cp:coreProperties>
</file>